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206" windowWidth="14940" windowHeight="9450" tabRatio="936" activeTab="2"/>
  </bookViews>
  <sheets>
    <sheet name="１５　道北ブロックリーグ（確定)" sheetId="1" r:id="rId1"/>
    <sheet name="結果入力" sheetId="2" r:id="rId2"/>
    <sheet name="15道東BL星取表" sheetId="3" r:id="rId3"/>
  </sheets>
  <externalReferences>
    <externalReference r:id="rId6"/>
  </externalReferences>
  <definedNames>
    <definedName name="_xlnm.Print_Area" localSheetId="0">'１５　道北ブロックリーグ（確定)'!$A$1:$H$36</definedName>
    <definedName name="_xlnm.Print_Area" localSheetId="2">'15道東BL星取表'!$A$1:$AC$31</definedName>
    <definedName name="_xlnm.Print_Area" localSheetId="1">'結果入力'!$A$1:$J$34</definedName>
    <definedName name="会員区分">'[1]DD'!$G$3:$G$7</definedName>
    <definedName name="大項目">'[1]DD'!$A$1:$F$1</definedName>
    <definedName name="備品リスト">'[1]DD'!$L$3:$L$16</definedName>
    <definedName name="利用者区分">'[1]DD'!$I$3:$I$4</definedName>
    <definedName name="利用目的">'[1]DD'!$J$3:$J$4</definedName>
    <definedName name="料金区分">'[1]DD'!$H$3:$H$5</definedName>
  </definedNames>
  <calcPr fullCalcOnLoad="1"/>
</workbook>
</file>

<file path=xl/sharedStrings.xml><?xml version="1.0" encoding="utf-8"?>
<sst xmlns="http://schemas.openxmlformats.org/spreadsheetml/2006/main" count="307" uniqueCount="79">
  <si>
    <t>勝点</t>
  </si>
  <si>
    <t>勝</t>
  </si>
  <si>
    <t>分</t>
  </si>
  <si>
    <t>敗</t>
  </si>
  <si>
    <t>得点</t>
  </si>
  <si>
    <t>失点</t>
  </si>
  <si>
    <t>得失差</t>
  </si>
  <si>
    <t>順位</t>
  </si>
  <si>
    <t>チーム名</t>
  </si>
  <si>
    <t>節</t>
  </si>
  <si>
    <t>月・日</t>
  </si>
  <si>
    <t>会場</t>
  </si>
  <si>
    <t>時間</t>
  </si>
  <si>
    <t>ホームチーム</t>
  </si>
  <si>
    <t>アウェーチーム</t>
  </si>
  <si>
    <t>※試合時間、会場は変更となる場合がありますので、ご確認下さい。</t>
  </si>
  <si>
    <t>試合結果</t>
  </si>
  <si>
    <t>-</t>
  </si>
  <si>
    <t>主管</t>
  </si>
  <si>
    <t>試合結果の入力を間違えた場合は、
「９９」と入力して消してください。
「Delete」や「BackSpace」で消さないでください！</t>
  </si>
  <si>
    <t>-</t>
  </si>
  <si>
    <t>順位判定</t>
  </si>
  <si>
    <t>現在</t>
  </si>
  <si>
    <t>会　　　場</t>
  </si>
  <si>
    <t>平成２７年度　北海道サッカーリーグ第１３回道北ブロックリーグ日程</t>
  </si>
  <si>
    <t>月 日</t>
  </si>
  <si>
    <t>マッチ
№</t>
  </si>
  <si>
    <t>主管地区</t>
  </si>
  <si>
    <t>ホームチーム</t>
  </si>
  <si>
    <t>アウエイチーム</t>
  </si>
  <si>
    <t>旭川地区</t>
  </si>
  <si>
    <t>カムイの杜多目的運動場</t>
  </si>
  <si>
    <t>北空知地区</t>
  </si>
  <si>
    <t>深川市陸上競技場</t>
  </si>
  <si>
    <t>東光ｽﾎﾟｰﾂ公園ｻｯｶｰ場</t>
  </si>
  <si>
    <t>宗谷地区</t>
  </si>
  <si>
    <t>稚内若葉台</t>
  </si>
  <si>
    <t>稚内若葉台</t>
  </si>
  <si>
    <t>忠和公園多目的広場</t>
  </si>
  <si>
    <t>稚内若葉台</t>
  </si>
  <si>
    <t>奈井江寿公園ｻｯｶｰ場</t>
  </si>
  <si>
    <t>参加チーム名</t>
  </si>
  <si>
    <t>所属地区</t>
  </si>
  <si>
    <t>前年度順位</t>
  </si>
  <si>
    <t>VERDELAZZO旭川</t>
  </si>
  <si>
    <t>旭川</t>
  </si>
  <si>
    <t>道北ブロック１位</t>
  </si>
  <si>
    <t>稚内FC</t>
  </si>
  <si>
    <t>宗谷</t>
  </si>
  <si>
    <t>道北ブロック２位</t>
  </si>
  <si>
    <t>リオグージョ旭川</t>
  </si>
  <si>
    <t>道北ブロック３位</t>
  </si>
  <si>
    <t>旭蹴会</t>
  </si>
  <si>
    <t>道北ブロック４位</t>
  </si>
  <si>
    <t>BIEI FC Grazie</t>
  </si>
  <si>
    <t>BIEI FC Grazie</t>
  </si>
  <si>
    <t>旭川地区リーグ１位</t>
  </si>
  <si>
    <t>CLUBE　TREVO</t>
  </si>
  <si>
    <t>北空知</t>
  </si>
  <si>
    <t>道北ブロック６位</t>
  </si>
  <si>
    <t>15　道北ブロックリーグ　入力用</t>
  </si>
  <si>
    <t>BIEI FC Grazie</t>
  </si>
  <si>
    <t>CLUBE　TREVO</t>
  </si>
  <si>
    <t>平成27年度  第13回　北海道サッカーリーグ　道北ブロックリーグ　結果</t>
  </si>
  <si>
    <t>主管：旭川地区サッカー協会 北空知地区サッカー協会 宗谷地区サッカー協会</t>
  </si>
  <si>
    <t>会場：東光スポーツ公園サッカー場　深川市陸上競技場　稚内若葉台球技場　他</t>
  </si>
  <si>
    <t>期日：平成27 年5 月17 日(日) ～9 月20 日(日)</t>
  </si>
  <si>
    <t>VERDELAZZO
旭川
(旭　川)</t>
  </si>
  <si>
    <t>稚内FC
(宗　谷)</t>
  </si>
  <si>
    <t>リオグージョ
旭川
(旭　川)</t>
  </si>
  <si>
    <t>旭蹴会
(旭　川)</t>
  </si>
  <si>
    <t>ＣＬＵＢＥ
ＴＬＥＶＯ
(北空知)</t>
  </si>
  <si>
    <t>ＶＥＲＤＥ
ＬＡＺＺＯ
旭川</t>
  </si>
  <si>
    <t>稚内FC</t>
  </si>
  <si>
    <t>ﾘｵｸﾞｰｼﾞｮ
旭川</t>
  </si>
  <si>
    <t>旭蹴会</t>
  </si>
  <si>
    <t>ＣＬＵＢＥ
ＴＬＥＶＯ</t>
  </si>
  <si>
    <t>BIEI FC Grazie
(北空知)</t>
  </si>
  <si>
    <t>BIEI FC
Grazie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</si>
</sst>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  <numFmt numFmtId="178" formatCode="[&lt;=999]000;[&lt;=9999]000\-00;000\-0000"/>
    <numFmt numFmtId="179" formatCode="0_);[Red]\(0\)"/>
    <numFmt numFmtId="180" formatCode="h:mm;@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#"/>
    <numFmt numFmtId="187" formatCode="[$-411]ge\.m\.d;@"/>
    <numFmt numFmtId="188" formatCode="0.00_ "/>
    <numFmt numFmtId="189" formatCode="[&lt;=99999999]####\-####;\(00\)\ ####\-####"/>
    <numFmt numFmtId="190" formatCode="0;0;"/>
    <numFmt numFmtId="191" formatCode="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7"/>
      <color indexed="36"/>
      <name val="ＭＳ Ｐゴシック"/>
      <family val="3"/>
    </font>
    <font>
      <sz val="11"/>
      <color indexed="17"/>
      <name val="ＭＳ Ｐゴシック"/>
      <family val="3"/>
    </font>
    <font>
      <i/>
      <sz val="18"/>
      <name val="HG丸ｺﾞｼｯｸM-PRO"/>
      <family val="3"/>
    </font>
    <font>
      <sz val="12"/>
      <name val="HG丸ｺﾞｼｯｸM-PRO"/>
      <family val="3"/>
    </font>
    <font>
      <sz val="12"/>
      <color indexed="10"/>
      <name val="HG丸ｺﾞｼｯｸM-PRO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HG丸ｺﾞｼｯｸM-PRO"/>
      <family val="3"/>
    </font>
    <font>
      <i/>
      <sz val="12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10"/>
      <color indexed="10"/>
      <name val="ＭＳ ゴシック"/>
      <family val="3"/>
    </font>
    <font>
      <sz val="14"/>
      <color indexed="23"/>
      <name val="HG丸ｺﾞｼｯｸM-PRO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4"/>
      <color theme="0" tint="-0.4999699890613556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115" applyFill="1" applyAlignment="1">
      <alignment horizontal="center" vertical="center"/>
      <protection/>
    </xf>
    <xf numFmtId="0" fontId="0" fillId="0" borderId="10" xfId="114" applyFill="1" applyBorder="1" applyAlignment="1">
      <alignment horizontal="center" vertical="center" shrinkToFit="1"/>
      <protection/>
    </xf>
    <xf numFmtId="0" fontId="0" fillId="0" borderId="10" xfId="115" applyFill="1" applyBorder="1" applyAlignment="1">
      <alignment horizontal="center" vertical="center" shrinkToFit="1"/>
      <protection/>
    </xf>
    <xf numFmtId="0" fontId="0" fillId="0" borderId="11" xfId="115" applyFill="1" applyBorder="1" applyAlignment="1">
      <alignment horizontal="center" vertical="center" shrinkToFit="1"/>
      <protection/>
    </xf>
    <xf numFmtId="0" fontId="0" fillId="0" borderId="12" xfId="115" applyFill="1" applyBorder="1" applyAlignment="1">
      <alignment horizontal="center" vertical="center" shrinkToFit="1"/>
      <protection/>
    </xf>
    <xf numFmtId="0" fontId="0" fillId="0" borderId="0" xfId="115" applyFill="1" applyBorder="1" applyAlignment="1">
      <alignment horizontal="center" vertical="center"/>
      <protection/>
    </xf>
    <xf numFmtId="49" fontId="0" fillId="0" borderId="0" xfId="115" applyNumberFormat="1" applyFill="1" applyAlignment="1">
      <alignment horizontal="center" vertical="center"/>
      <protection/>
    </xf>
    <xf numFmtId="0" fontId="0" fillId="0" borderId="13" xfId="115" applyFill="1" applyBorder="1" applyAlignment="1">
      <alignment horizontal="center" vertical="center" shrinkToFit="1"/>
      <protection/>
    </xf>
    <xf numFmtId="49" fontId="0" fillId="0" borderId="10" xfId="115" applyNumberFormat="1" applyFill="1" applyBorder="1" applyAlignment="1">
      <alignment horizontal="center" vertical="center" shrinkToFit="1"/>
      <protection/>
    </xf>
    <xf numFmtId="0" fontId="33" fillId="0" borderId="0" xfId="116" applyNumberFormat="1" applyFont="1" applyFill="1" applyBorder="1" applyAlignment="1">
      <alignment vertical="center"/>
      <protection/>
    </xf>
    <xf numFmtId="0" fontId="33" fillId="0" borderId="0" xfId="116" applyNumberFormat="1" applyFont="1" applyFill="1" applyBorder="1" applyAlignment="1">
      <alignment horizontal="left" vertical="center"/>
      <protection/>
    </xf>
    <xf numFmtId="0" fontId="0" fillId="0" borderId="0" xfId="115" applyFont="1" applyFill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shrinkToFit="1"/>
    </xf>
    <xf numFmtId="0" fontId="0" fillId="0" borderId="15" xfId="115" applyFont="1" applyFill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8" xfId="115" applyFont="1" applyFill="1" applyBorder="1" applyAlignment="1">
      <alignment horizontal="center" vertical="center" shrinkToFit="1"/>
      <protection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0" fillId="0" borderId="21" xfId="115" applyFont="1" applyFill="1" applyBorder="1" applyAlignment="1">
      <alignment horizontal="center" vertical="center" shrinkToFit="1"/>
      <protection/>
    </xf>
    <xf numFmtId="0" fontId="2" fillId="0" borderId="22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0" fillId="0" borderId="23" xfId="116" applyFont="1" applyFill="1" applyBorder="1" applyAlignment="1">
      <alignment horizontal="center" vertical="center" shrinkToFit="1"/>
      <protection/>
    </xf>
    <xf numFmtId="0" fontId="0" fillId="0" borderId="24" xfId="116" applyFont="1" applyFill="1" applyBorder="1" applyAlignment="1">
      <alignment horizontal="center" vertical="center" shrinkToFit="1"/>
      <protection/>
    </xf>
    <xf numFmtId="0" fontId="0" fillId="0" borderId="25" xfId="116" applyFont="1" applyFill="1" applyBorder="1" applyAlignment="1">
      <alignment horizontal="center" vertical="center" shrinkToFit="1"/>
      <protection/>
    </xf>
    <xf numFmtId="0" fontId="0" fillId="0" borderId="23" xfId="116" applyFont="1" applyFill="1" applyBorder="1" applyAlignment="1">
      <alignment horizontal="center" vertical="center" shrinkToFit="1"/>
      <protection/>
    </xf>
    <xf numFmtId="0" fontId="0" fillId="0" borderId="25" xfId="116" applyFont="1" applyFill="1" applyBorder="1" applyAlignment="1">
      <alignment horizontal="center" vertical="center" shrinkToFit="1"/>
      <protection/>
    </xf>
    <xf numFmtId="0" fontId="0" fillId="0" borderId="26" xfId="116" applyFont="1" applyFill="1" applyBorder="1" applyAlignment="1">
      <alignment horizontal="center" vertical="center" shrinkToFit="1"/>
      <protection/>
    </xf>
    <xf numFmtId="0" fontId="0" fillId="0" borderId="27" xfId="116" applyFont="1" applyFill="1" applyBorder="1" applyAlignment="1">
      <alignment horizontal="center" vertical="center" shrinkToFit="1"/>
      <protection/>
    </xf>
    <xf numFmtId="0" fontId="0" fillId="0" borderId="28" xfId="116" applyFont="1" applyFill="1" applyBorder="1" applyAlignment="1">
      <alignment horizontal="center" vertical="center" shrinkToFit="1"/>
      <protection/>
    </xf>
    <xf numFmtId="0" fontId="0" fillId="0" borderId="26" xfId="116" applyFont="1" applyFill="1" applyBorder="1" applyAlignment="1">
      <alignment horizontal="center" vertical="center" shrinkToFit="1"/>
      <protection/>
    </xf>
    <xf numFmtId="0" fontId="0" fillId="0" borderId="27" xfId="116" applyFont="1" applyFill="1" applyBorder="1" applyAlignment="1">
      <alignment horizontal="center" vertical="center" shrinkToFit="1"/>
      <protection/>
    </xf>
    <xf numFmtId="0" fontId="0" fillId="0" borderId="28" xfId="116" applyFont="1" applyFill="1" applyBorder="1" applyAlignment="1">
      <alignment horizontal="center" vertical="center" shrinkToFit="1"/>
      <protection/>
    </xf>
    <xf numFmtId="0" fontId="0" fillId="0" borderId="29" xfId="116" applyFont="1" applyFill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37" fillId="0" borderId="0" xfId="101" applyFont="1" applyFill="1">
      <alignment vertical="center"/>
      <protection/>
    </xf>
    <xf numFmtId="0" fontId="38" fillId="0" borderId="0" xfId="101" applyFont="1" applyFill="1">
      <alignment vertical="center"/>
      <protection/>
    </xf>
    <xf numFmtId="0" fontId="38" fillId="0" borderId="0" xfId="101" applyFont="1" applyFill="1" applyAlignment="1">
      <alignment horizontal="center" vertical="center"/>
      <protection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/>
    </xf>
    <xf numFmtId="179" fontId="38" fillId="0" borderId="35" xfId="0" applyNumberFormat="1" applyFont="1" applyFill="1" applyBorder="1" applyAlignment="1">
      <alignment horizontal="center" vertical="center"/>
    </xf>
    <xf numFmtId="20" fontId="46" fillId="0" borderId="36" xfId="0" applyNumberFormat="1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179" fontId="38" fillId="0" borderId="38" xfId="0" applyNumberFormat="1" applyFont="1" applyFill="1" applyBorder="1" applyAlignment="1">
      <alignment horizontal="center" vertical="center"/>
    </xf>
    <xf numFmtId="20" fontId="38" fillId="0" borderId="39" xfId="0" applyNumberFormat="1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 shrinkToFit="1"/>
    </xf>
    <xf numFmtId="0" fontId="38" fillId="0" borderId="40" xfId="0" applyFont="1" applyFill="1" applyBorder="1" applyAlignment="1">
      <alignment horizontal="center" vertical="center" shrinkToFit="1"/>
    </xf>
    <xf numFmtId="0" fontId="38" fillId="0" borderId="41" xfId="0" applyFont="1" applyFill="1" applyBorder="1" applyAlignment="1">
      <alignment horizontal="center" vertical="center" shrinkToFit="1"/>
    </xf>
    <xf numFmtId="179" fontId="38" fillId="0" borderId="39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 shrinkToFit="1"/>
    </xf>
    <xf numFmtId="20" fontId="38" fillId="0" borderId="35" xfId="0" applyNumberFormat="1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 shrinkToFit="1"/>
    </xf>
    <xf numFmtId="20" fontId="38" fillId="0" borderId="44" xfId="0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 shrinkToFit="1"/>
    </xf>
    <xf numFmtId="0" fontId="38" fillId="0" borderId="45" xfId="0" applyFont="1" applyFill="1" applyBorder="1" applyAlignment="1">
      <alignment horizontal="center" vertical="center" shrinkToFit="1"/>
    </xf>
    <xf numFmtId="0" fontId="38" fillId="0" borderId="46" xfId="0" applyFont="1" applyFill="1" applyBorder="1" applyAlignment="1">
      <alignment horizontal="center" vertical="center"/>
    </xf>
    <xf numFmtId="179" fontId="38" fillId="0" borderId="46" xfId="0" applyNumberFormat="1" applyFont="1" applyFill="1" applyBorder="1" applyAlignment="1">
      <alignment horizontal="center" vertical="center"/>
    </xf>
    <xf numFmtId="20" fontId="38" fillId="0" borderId="46" xfId="0" applyNumberFormat="1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 shrinkToFit="1"/>
    </xf>
    <xf numFmtId="0" fontId="38" fillId="0" borderId="47" xfId="0" applyFont="1" applyFill="1" applyBorder="1" applyAlignment="1">
      <alignment horizontal="center" vertical="center" shrinkToFit="1"/>
    </xf>
    <xf numFmtId="20" fontId="38" fillId="0" borderId="3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179" fontId="38" fillId="0" borderId="40" xfId="0" applyNumberFormat="1" applyFont="1" applyFill="1" applyBorder="1" applyAlignment="1">
      <alignment horizontal="center" vertical="center"/>
    </xf>
    <xf numFmtId="20" fontId="38" fillId="0" borderId="40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 shrinkToFit="1"/>
    </xf>
    <xf numFmtId="0" fontId="38" fillId="0" borderId="50" xfId="0" applyFont="1" applyFill="1" applyBorder="1" applyAlignment="1">
      <alignment horizontal="center" vertical="center" shrinkToFit="1"/>
    </xf>
    <xf numFmtId="0" fontId="38" fillId="0" borderId="51" xfId="0" applyFont="1" applyFill="1" applyBorder="1" applyAlignment="1">
      <alignment horizontal="center" vertical="center" shrinkToFit="1"/>
    </xf>
    <xf numFmtId="179" fontId="38" fillId="0" borderId="36" xfId="0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 shrinkToFit="1"/>
    </xf>
    <xf numFmtId="179" fontId="38" fillId="0" borderId="44" xfId="0" applyNumberFormat="1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center" vertical="center" shrinkToFit="1"/>
    </xf>
    <xf numFmtId="0" fontId="38" fillId="0" borderId="54" xfId="0" applyFont="1" applyFill="1" applyBorder="1" applyAlignment="1">
      <alignment horizontal="center" vertical="center" shrinkToFit="1"/>
    </xf>
    <xf numFmtId="20" fontId="38" fillId="0" borderId="49" xfId="0" applyNumberFormat="1" applyFont="1" applyFill="1" applyBorder="1" applyAlignment="1">
      <alignment horizontal="center" vertical="center"/>
    </xf>
    <xf numFmtId="20" fontId="38" fillId="0" borderId="36" xfId="0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 shrinkToFit="1"/>
    </xf>
    <xf numFmtId="179" fontId="38" fillId="0" borderId="49" xfId="0" applyNumberFormat="1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 shrinkToFit="1"/>
    </xf>
    <xf numFmtId="179" fontId="38" fillId="0" borderId="57" xfId="0" applyNumberFormat="1" applyFont="1" applyFill="1" applyBorder="1" applyAlignment="1">
      <alignment horizontal="center" vertical="center"/>
    </xf>
    <xf numFmtId="20" fontId="38" fillId="0" borderId="57" xfId="0" applyNumberFormat="1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 shrinkToFit="1"/>
    </xf>
    <xf numFmtId="0" fontId="38" fillId="0" borderId="58" xfId="0" applyFont="1" applyFill="1" applyBorder="1" applyAlignment="1">
      <alignment horizontal="center" vertical="center" shrinkToFit="1"/>
    </xf>
    <xf numFmtId="0" fontId="47" fillId="0" borderId="0" xfId="101" applyFont="1" applyFill="1">
      <alignment vertical="center"/>
      <protection/>
    </xf>
    <xf numFmtId="179" fontId="38" fillId="0" borderId="0" xfId="101" applyNumberFormat="1" applyFont="1" applyFill="1" applyAlignment="1">
      <alignment horizontal="center" vertical="center"/>
      <protection/>
    </xf>
    <xf numFmtId="0" fontId="38" fillId="0" borderId="0" xfId="101" applyFont="1" applyFill="1" applyAlignment="1">
      <alignment horizontal="right" vertical="center"/>
      <protection/>
    </xf>
    <xf numFmtId="0" fontId="38" fillId="0" borderId="0" xfId="101" applyFont="1" applyFill="1" applyAlignment="1">
      <alignment horizontal="left" vertical="center" shrinkToFit="1"/>
      <protection/>
    </xf>
    <xf numFmtId="0" fontId="38" fillId="0" borderId="59" xfId="0" applyFont="1" applyFill="1" applyBorder="1" applyAlignment="1">
      <alignment horizontal="center" vertical="center" shrinkToFit="1"/>
    </xf>
    <xf numFmtId="20" fontId="46" fillId="0" borderId="60" xfId="0" applyNumberFormat="1" applyFont="1" applyFill="1" applyBorder="1" applyAlignment="1">
      <alignment horizontal="center" vertical="center"/>
    </xf>
    <xf numFmtId="20" fontId="38" fillId="0" borderId="61" xfId="0" applyNumberFormat="1" applyFont="1" applyFill="1" applyBorder="1" applyAlignment="1">
      <alignment horizontal="center" vertical="center"/>
    </xf>
    <xf numFmtId="20" fontId="38" fillId="0" borderId="6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63" xfId="0" applyFont="1" applyFill="1" applyBorder="1" applyAlignment="1">
      <alignment horizontal="center" vertical="center" shrinkToFit="1"/>
    </xf>
    <xf numFmtId="0" fontId="0" fillId="0" borderId="64" xfId="116" applyFont="1" applyFill="1" applyBorder="1" applyAlignment="1">
      <alignment horizontal="center" vertical="center" shrinkToFit="1"/>
      <protection/>
    </xf>
    <xf numFmtId="0" fontId="32" fillId="0" borderId="65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65" xfId="0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horizontal="left" vertical="center" shrinkToFit="1"/>
    </xf>
    <xf numFmtId="0" fontId="32" fillId="0" borderId="66" xfId="0" applyFont="1" applyFill="1" applyBorder="1" applyAlignment="1">
      <alignment horizontal="left" vertical="center" shrinkToFit="1"/>
    </xf>
    <xf numFmtId="0" fontId="26" fillId="0" borderId="67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left" vertical="center" shrinkToFit="1"/>
    </xf>
    <xf numFmtId="0" fontId="26" fillId="0" borderId="68" xfId="0" applyFont="1" applyFill="1" applyBorder="1" applyAlignment="1">
      <alignment horizontal="left" vertical="center" shrinkToFit="1"/>
    </xf>
    <xf numFmtId="0" fontId="26" fillId="0" borderId="69" xfId="0" applyFont="1" applyFill="1" applyBorder="1" applyAlignment="1">
      <alignment horizontal="left" vertical="center" shrinkToFit="1"/>
    </xf>
    <xf numFmtId="0" fontId="32" fillId="0" borderId="67" xfId="0" applyFont="1" applyFill="1" applyBorder="1" applyAlignment="1">
      <alignment horizontal="center" vertical="center" shrinkToFit="1"/>
    </xf>
    <xf numFmtId="0" fontId="32" fillId="0" borderId="68" xfId="0" applyFont="1" applyFill="1" applyBorder="1" applyAlignment="1">
      <alignment horizontal="center" vertical="center" shrinkToFit="1"/>
    </xf>
    <xf numFmtId="0" fontId="32" fillId="0" borderId="67" xfId="0" applyFont="1" applyFill="1" applyBorder="1" applyAlignment="1">
      <alignment horizontal="right" vertical="center" shrinkToFit="1"/>
    </xf>
    <xf numFmtId="0" fontId="32" fillId="0" borderId="69" xfId="0" applyFont="1" applyFill="1" applyBorder="1" applyAlignment="1">
      <alignment horizontal="left" vertical="center" shrinkToFit="1"/>
    </xf>
    <xf numFmtId="0" fontId="26" fillId="0" borderId="70" xfId="0" applyFont="1" applyFill="1" applyBorder="1" applyAlignment="1">
      <alignment horizontal="right" vertical="center" shrinkToFit="1"/>
    </xf>
    <xf numFmtId="0" fontId="26" fillId="0" borderId="71" xfId="0" applyFont="1" applyFill="1" applyBorder="1" applyAlignment="1">
      <alignment horizontal="left" vertical="center" shrinkToFit="1"/>
    </xf>
    <xf numFmtId="0" fontId="26" fillId="0" borderId="31" xfId="0" applyFont="1" applyFill="1" applyBorder="1" applyAlignment="1">
      <alignment horizontal="left" vertical="center" shrinkToFit="1"/>
    </xf>
    <xf numFmtId="0" fontId="26" fillId="0" borderId="72" xfId="0" applyFont="1" applyFill="1" applyBorder="1" applyAlignment="1">
      <alignment horizontal="left" vertical="center" shrinkToFit="1"/>
    </xf>
    <xf numFmtId="0" fontId="32" fillId="0" borderId="73" xfId="0" applyFont="1" applyFill="1" applyBorder="1" applyAlignment="1">
      <alignment horizontal="center" vertical="center" shrinkToFit="1"/>
    </xf>
    <xf numFmtId="0" fontId="26" fillId="0" borderId="74" xfId="0" applyFont="1" applyFill="1" applyBorder="1" applyAlignment="1">
      <alignment horizontal="right" vertical="center" shrinkToFit="1"/>
    </xf>
    <xf numFmtId="0" fontId="26" fillId="0" borderId="75" xfId="0" applyFont="1" applyFill="1" applyBorder="1" applyAlignment="1">
      <alignment horizontal="left" vertical="center" shrinkToFit="1"/>
    </xf>
    <xf numFmtId="0" fontId="26" fillId="0" borderId="76" xfId="0" applyFont="1" applyFill="1" applyBorder="1" applyAlignment="1">
      <alignment horizontal="left" vertical="center" shrinkToFit="1"/>
    </xf>
    <xf numFmtId="0" fontId="26" fillId="0" borderId="73" xfId="0" applyFont="1" applyFill="1" applyBorder="1" applyAlignment="1">
      <alignment horizontal="right" vertical="center" shrinkToFit="1"/>
    </xf>
    <xf numFmtId="0" fontId="26" fillId="0" borderId="77" xfId="0" applyFont="1" applyFill="1" applyBorder="1" applyAlignment="1">
      <alignment horizontal="right" vertical="center" shrinkToFit="1"/>
    </xf>
    <xf numFmtId="0" fontId="32" fillId="0" borderId="78" xfId="0" applyFont="1" applyFill="1" applyBorder="1" applyAlignment="1">
      <alignment horizontal="center" vertical="center" shrinkToFit="1"/>
    </xf>
    <xf numFmtId="0" fontId="32" fillId="0" borderId="63" xfId="0" applyFont="1" applyFill="1" applyBorder="1" applyAlignment="1">
      <alignment horizontal="center" vertical="center" shrinkToFit="1"/>
    </xf>
    <xf numFmtId="0" fontId="32" fillId="0" borderId="74" xfId="0" applyFont="1" applyFill="1" applyBorder="1" applyAlignment="1">
      <alignment horizontal="center" vertical="center" shrinkToFit="1"/>
    </xf>
    <xf numFmtId="0" fontId="32" fillId="0" borderId="74" xfId="0" applyFont="1" applyFill="1" applyBorder="1" applyAlignment="1">
      <alignment horizontal="right" vertical="center" shrinkToFit="1"/>
    </xf>
    <xf numFmtId="0" fontId="32" fillId="0" borderId="63" xfId="0" applyFont="1" applyFill="1" applyBorder="1" applyAlignment="1">
      <alignment horizontal="left" vertical="center" shrinkToFit="1"/>
    </xf>
    <xf numFmtId="0" fontId="26" fillId="0" borderId="79" xfId="0" applyFont="1" applyFill="1" applyBorder="1" applyAlignment="1">
      <alignment horizontal="right" vertical="center" shrinkToFit="1"/>
    </xf>
    <xf numFmtId="0" fontId="26" fillId="0" borderId="80" xfId="0" applyFont="1" applyFill="1" applyBorder="1" applyAlignment="1">
      <alignment horizontal="left" vertical="center" shrinkToFit="1"/>
    </xf>
    <xf numFmtId="0" fontId="26" fillId="0" borderId="81" xfId="0" applyFont="1" applyFill="1" applyBorder="1" applyAlignment="1">
      <alignment horizontal="right" vertical="center" shrinkToFit="1"/>
    </xf>
    <xf numFmtId="0" fontId="26" fillId="0" borderId="30" xfId="0" applyFont="1" applyFill="1" applyBorder="1" applyAlignment="1">
      <alignment horizontal="left" vertical="center" shrinkToFit="1"/>
    </xf>
    <xf numFmtId="0" fontId="38" fillId="0" borderId="82" xfId="0" applyFont="1" applyFill="1" applyBorder="1" applyAlignment="1">
      <alignment horizontal="center" vertical="center"/>
    </xf>
    <xf numFmtId="0" fontId="38" fillId="0" borderId="83" xfId="0" applyFont="1" applyFill="1" applyBorder="1" applyAlignment="1">
      <alignment horizontal="center" vertical="center"/>
    </xf>
    <xf numFmtId="0" fontId="38" fillId="0" borderId="84" xfId="0" applyFont="1" applyFill="1" applyBorder="1" applyAlignment="1">
      <alignment horizontal="center" vertical="center"/>
    </xf>
    <xf numFmtId="56" fontId="38" fillId="0" borderId="36" xfId="0" applyNumberFormat="1" applyFont="1" applyFill="1" applyBorder="1" applyAlignment="1">
      <alignment horizontal="center" vertical="center"/>
    </xf>
    <xf numFmtId="56" fontId="38" fillId="0" borderId="40" xfId="0" applyNumberFormat="1" applyFont="1" applyFill="1" applyBorder="1" applyAlignment="1">
      <alignment horizontal="center" vertical="center"/>
    </xf>
    <xf numFmtId="56" fontId="38" fillId="0" borderId="49" xfId="0" applyNumberFormat="1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 shrinkToFit="1"/>
    </xf>
    <xf numFmtId="0" fontId="38" fillId="0" borderId="38" xfId="0" applyFont="1" applyFill="1" applyBorder="1" applyAlignment="1">
      <alignment horizontal="center" vertical="center" shrinkToFit="1"/>
    </xf>
    <xf numFmtId="0" fontId="38" fillId="0" borderId="85" xfId="0" applyFont="1" applyFill="1" applyBorder="1" applyAlignment="1">
      <alignment horizontal="center" vertical="center"/>
    </xf>
    <xf numFmtId="56" fontId="38" fillId="0" borderId="86" xfId="0" applyNumberFormat="1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56" fontId="38" fillId="0" borderId="38" xfId="0" applyNumberFormat="1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 shrinkToFit="1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0" fontId="0" fillId="0" borderId="38" xfId="0" applyBorder="1" applyAlignment="1">
      <alignment/>
    </xf>
    <xf numFmtId="0" fontId="36" fillId="0" borderId="0" xfId="101" applyFont="1" applyFill="1" applyAlignment="1">
      <alignment horizontal="center" vertical="center"/>
      <protection/>
    </xf>
    <xf numFmtId="0" fontId="38" fillId="0" borderId="89" xfId="0" applyFont="1" applyFill="1" applyBorder="1" applyAlignment="1">
      <alignment horizontal="center" vertical="center"/>
    </xf>
    <xf numFmtId="56" fontId="38" fillId="0" borderId="35" xfId="0" applyNumberFormat="1" applyFont="1" applyFill="1" applyBorder="1" applyAlignment="1">
      <alignment horizontal="center" vertical="center"/>
    </xf>
    <xf numFmtId="0" fontId="0" fillId="0" borderId="90" xfId="116" applyFont="1" applyFill="1" applyBorder="1" applyAlignment="1">
      <alignment horizontal="center" vertical="center" shrinkToFit="1"/>
      <protection/>
    </xf>
    <xf numFmtId="0" fontId="0" fillId="0" borderId="91" xfId="116" applyFont="1" applyFill="1" applyBorder="1" applyAlignment="1">
      <alignment horizontal="center" vertical="center" shrinkToFit="1"/>
      <protection/>
    </xf>
    <xf numFmtId="56" fontId="0" fillId="0" borderId="90" xfId="116" applyNumberFormat="1" applyFont="1" applyFill="1" applyBorder="1" applyAlignment="1">
      <alignment horizontal="center" vertical="center" shrinkToFit="1"/>
      <protection/>
    </xf>
    <xf numFmtId="56" fontId="0" fillId="0" borderId="92" xfId="116" applyNumberFormat="1" applyFont="1" applyFill="1" applyBorder="1" applyAlignment="1">
      <alignment horizontal="center" vertical="center" shrinkToFit="1"/>
      <protection/>
    </xf>
    <xf numFmtId="56" fontId="0" fillId="0" borderId="93" xfId="116" applyNumberFormat="1" applyFont="1" applyFill="1" applyBorder="1" applyAlignment="1">
      <alignment horizontal="center" vertical="center" shrinkToFit="1"/>
      <protection/>
    </xf>
    <xf numFmtId="0" fontId="38" fillId="0" borderId="94" xfId="0" applyFont="1" applyFill="1" applyBorder="1" applyAlignment="1">
      <alignment horizontal="center" vertical="center" shrinkToFit="1"/>
    </xf>
    <xf numFmtId="0" fontId="38" fillId="0" borderId="95" xfId="0" applyFont="1" applyFill="1" applyBorder="1" applyAlignment="1">
      <alignment horizontal="center" vertical="center" shrinkToFit="1"/>
    </xf>
    <xf numFmtId="0" fontId="30" fillId="0" borderId="96" xfId="113" applyFont="1" applyFill="1" applyBorder="1" applyAlignment="1">
      <alignment horizontal="center" vertical="center" shrinkToFit="1"/>
      <protection/>
    </xf>
    <xf numFmtId="0" fontId="30" fillId="0" borderId="97" xfId="113" applyFont="1" applyFill="1" applyBorder="1" applyAlignment="1">
      <alignment horizontal="center" vertical="center" shrinkToFit="1"/>
      <protection/>
    </xf>
    <xf numFmtId="0" fontId="30" fillId="0" borderId="98" xfId="113" applyFont="1" applyFill="1" applyBorder="1" applyAlignment="1">
      <alignment horizontal="center" vertical="center" shrinkToFit="1"/>
      <protection/>
    </xf>
    <xf numFmtId="0" fontId="15" fillId="0" borderId="0" xfId="115" applyFont="1" applyFill="1" applyBorder="1" applyAlignment="1">
      <alignment horizontal="center" vertical="center"/>
      <protection/>
    </xf>
    <xf numFmtId="0" fontId="0" fillId="0" borderId="0" xfId="115" applyFill="1" applyAlignment="1">
      <alignment horizontal="center" vertical="center"/>
      <protection/>
    </xf>
    <xf numFmtId="56" fontId="0" fillId="0" borderId="99" xfId="116" applyNumberFormat="1" applyFont="1" applyFill="1" applyBorder="1" applyAlignment="1">
      <alignment horizontal="center" vertical="center" shrinkToFit="1"/>
      <protection/>
    </xf>
    <xf numFmtId="56" fontId="0" fillId="0" borderId="100" xfId="116" applyNumberFormat="1" applyFont="1" applyFill="1" applyBorder="1" applyAlignment="1">
      <alignment horizontal="center" vertical="center" shrinkToFit="1"/>
      <protection/>
    </xf>
    <xf numFmtId="56" fontId="0" fillId="0" borderId="101" xfId="116" applyNumberFormat="1" applyFont="1" applyFill="1" applyBorder="1" applyAlignment="1">
      <alignment horizontal="center" vertical="center" shrinkToFit="1"/>
      <protection/>
    </xf>
    <xf numFmtId="0" fontId="28" fillId="0" borderId="0" xfId="115" applyFont="1" applyFill="1" applyAlignment="1">
      <alignment horizontal="center" vertical="center"/>
      <protection/>
    </xf>
    <xf numFmtId="0" fontId="0" fillId="0" borderId="10" xfId="115" applyFont="1" applyFill="1" applyBorder="1" applyAlignment="1">
      <alignment horizontal="center" vertical="center" shrinkToFit="1"/>
      <protection/>
    </xf>
    <xf numFmtId="0" fontId="30" fillId="0" borderId="102" xfId="113" applyFont="1" applyFill="1" applyBorder="1" applyAlignment="1">
      <alignment horizontal="center" vertical="center" shrinkToFit="1"/>
      <protection/>
    </xf>
    <xf numFmtId="0" fontId="30" fillId="0" borderId="103" xfId="113" applyFont="1" applyFill="1" applyBorder="1" applyAlignment="1">
      <alignment horizontal="center" vertical="center" shrinkToFit="1"/>
      <protection/>
    </xf>
    <xf numFmtId="0" fontId="30" fillId="0" borderId="104" xfId="113" applyFont="1" applyFill="1" applyBorder="1" applyAlignment="1">
      <alignment horizontal="center" vertical="center" shrinkToFit="1"/>
      <protection/>
    </xf>
    <xf numFmtId="0" fontId="29" fillId="0" borderId="73" xfId="115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/>
    </xf>
    <xf numFmtId="0" fontId="48" fillId="0" borderId="73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105" xfId="0" applyNumberFormat="1" applyFont="1" applyBorder="1" applyAlignment="1">
      <alignment horizontal="center" vertical="center" wrapText="1"/>
    </xf>
    <xf numFmtId="0" fontId="2" fillId="0" borderId="106" xfId="0" applyNumberFormat="1" applyFont="1" applyBorder="1" applyAlignment="1">
      <alignment horizontal="center" vertical="center" wrapText="1"/>
    </xf>
    <xf numFmtId="0" fontId="2" fillId="0" borderId="81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73" xfId="0" applyFont="1" applyFill="1" applyBorder="1" applyAlignment="1">
      <alignment horizontal="center" vertical="center" shrinkToFit="1"/>
    </xf>
    <xf numFmtId="0" fontId="26" fillId="0" borderId="77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5" fillId="0" borderId="107" xfId="0" applyNumberFormat="1" applyFont="1" applyBorder="1" applyAlignment="1">
      <alignment horizontal="center" vertical="center" shrinkToFit="1"/>
    </xf>
    <xf numFmtId="0" fontId="5" fillId="0" borderId="108" xfId="0" applyNumberFormat="1" applyFont="1" applyBorder="1" applyAlignment="1">
      <alignment horizontal="center" vertical="center" shrinkToFit="1"/>
    </xf>
    <xf numFmtId="0" fontId="26" fillId="0" borderId="109" xfId="0" applyFont="1" applyFill="1" applyBorder="1" applyAlignment="1">
      <alignment horizontal="center" vertical="center" shrinkToFit="1"/>
    </xf>
    <xf numFmtId="0" fontId="26" fillId="0" borderId="110" xfId="0" applyFont="1" applyFill="1" applyBorder="1" applyAlignment="1">
      <alignment horizontal="center" vertical="center" shrinkToFit="1"/>
    </xf>
    <xf numFmtId="0" fontId="26" fillId="0" borderId="111" xfId="0" applyFont="1" applyFill="1" applyBorder="1" applyAlignment="1">
      <alignment horizontal="center" vertical="center" shrinkToFit="1"/>
    </xf>
    <xf numFmtId="0" fontId="26" fillId="0" borderId="112" xfId="0" applyFont="1" applyFill="1" applyBorder="1" applyAlignment="1">
      <alignment horizontal="center" vertical="center" shrinkToFit="1"/>
    </xf>
    <xf numFmtId="0" fontId="26" fillId="0" borderId="113" xfId="0" applyFont="1" applyFill="1" applyBorder="1" applyAlignment="1">
      <alignment horizontal="center" vertical="center" shrinkToFit="1"/>
    </xf>
    <xf numFmtId="0" fontId="26" fillId="0" borderId="114" xfId="0" applyFont="1" applyFill="1" applyBorder="1" applyAlignment="1">
      <alignment horizontal="center" vertical="center" shrinkToFit="1"/>
    </xf>
    <xf numFmtId="0" fontId="26" fillId="0" borderId="115" xfId="0" applyFont="1" applyFill="1" applyBorder="1" applyAlignment="1">
      <alignment horizontal="center" vertical="center" shrinkToFit="1"/>
    </xf>
    <xf numFmtId="0" fontId="26" fillId="0" borderId="116" xfId="0" applyFont="1" applyFill="1" applyBorder="1" applyAlignment="1">
      <alignment horizontal="center" vertical="center" shrinkToFit="1"/>
    </xf>
    <xf numFmtId="0" fontId="26" fillId="0" borderId="117" xfId="0" applyFont="1" applyFill="1" applyBorder="1" applyAlignment="1">
      <alignment horizontal="center" vertical="center" shrinkToFit="1"/>
    </xf>
    <xf numFmtId="0" fontId="39" fillId="0" borderId="105" xfId="0" applyNumberFormat="1" applyFont="1" applyBorder="1" applyAlignment="1">
      <alignment horizontal="center" vertical="center" wrapText="1"/>
    </xf>
    <xf numFmtId="0" fontId="39" fillId="0" borderId="106" xfId="0" applyNumberFormat="1" applyFont="1" applyBorder="1" applyAlignment="1">
      <alignment horizontal="center" vertical="center" wrapText="1"/>
    </xf>
    <xf numFmtId="0" fontId="39" fillId="0" borderId="30" xfId="0" applyNumberFormat="1" applyFont="1" applyBorder="1" applyAlignment="1">
      <alignment horizontal="center" vertical="center" wrapText="1"/>
    </xf>
    <xf numFmtId="0" fontId="39" fillId="0" borderId="80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shrinkToFit="1"/>
    </xf>
    <xf numFmtId="0" fontId="5" fillId="0" borderId="70" xfId="0" applyNumberFormat="1" applyFont="1" applyBorder="1" applyAlignment="1">
      <alignment horizontal="center" vertical="center" shrinkToFit="1"/>
    </xf>
    <xf numFmtId="0" fontId="26" fillId="0" borderId="78" xfId="0" applyFont="1" applyFill="1" applyBorder="1" applyAlignment="1">
      <alignment horizontal="center" vertical="center" wrapText="1" shrinkToFit="1"/>
    </xf>
    <xf numFmtId="0" fontId="26" fillId="0" borderId="63" xfId="0" applyFont="1" applyFill="1" applyBorder="1" applyAlignment="1">
      <alignment horizontal="center" vertical="center" shrinkToFit="1"/>
    </xf>
    <xf numFmtId="0" fontId="26" fillId="0" borderId="52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horizontal="center" vertical="center" shrinkToFit="1"/>
    </xf>
    <xf numFmtId="0" fontId="26" fillId="0" borderId="51" xfId="0" applyFont="1" applyFill="1" applyBorder="1" applyAlignment="1">
      <alignment horizontal="center" vertical="center" shrinkToFit="1"/>
    </xf>
    <xf numFmtId="0" fontId="4" fillId="0" borderId="118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 shrinkToFit="1"/>
    </xf>
    <xf numFmtId="0" fontId="5" fillId="0" borderId="119" xfId="0" applyNumberFormat="1" applyFont="1" applyBorder="1" applyAlignment="1">
      <alignment horizontal="center" vertical="center" shrinkToFit="1"/>
    </xf>
    <xf numFmtId="0" fontId="5" fillId="0" borderId="120" xfId="0" applyNumberFormat="1" applyFont="1" applyBorder="1" applyAlignment="1">
      <alignment horizontal="center" vertical="center" shrinkToFit="1"/>
    </xf>
    <xf numFmtId="49" fontId="27" fillId="0" borderId="121" xfId="0" applyNumberFormat="1" applyFont="1" applyBorder="1" applyAlignment="1">
      <alignment horizontal="center" vertical="center"/>
    </xf>
    <xf numFmtId="49" fontId="27" fillId="0" borderId="122" xfId="0" applyNumberFormat="1" applyFont="1" applyBorder="1" applyAlignment="1">
      <alignment horizontal="center" vertical="center"/>
    </xf>
    <xf numFmtId="49" fontId="26" fillId="0" borderId="123" xfId="0" applyNumberFormat="1" applyFont="1" applyBorder="1" applyAlignment="1">
      <alignment horizontal="center" vertical="center"/>
    </xf>
    <xf numFmtId="49" fontId="26" fillId="0" borderId="124" xfId="0" applyNumberFormat="1" applyFont="1" applyBorder="1" applyAlignment="1">
      <alignment horizontal="center" vertical="center"/>
    </xf>
    <xf numFmtId="49" fontId="26" fillId="0" borderId="125" xfId="0" applyNumberFormat="1" applyFont="1" applyBorder="1" applyAlignment="1">
      <alignment horizontal="center" vertical="center"/>
    </xf>
    <xf numFmtId="49" fontId="26" fillId="0" borderId="101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39" fillId="0" borderId="118" xfId="0" applyNumberFormat="1" applyFont="1" applyBorder="1" applyAlignment="1">
      <alignment horizontal="center" vertical="center" wrapText="1"/>
    </xf>
    <xf numFmtId="0" fontId="39" fillId="0" borderId="79" xfId="0" applyNumberFormat="1" applyFont="1" applyBorder="1" applyAlignment="1">
      <alignment horizontal="center" vertical="center" wrapText="1"/>
    </xf>
    <xf numFmtId="0" fontId="39" fillId="0" borderId="65" xfId="0" applyNumberFormat="1" applyFont="1" applyBorder="1" applyAlignment="1">
      <alignment horizontal="center" vertical="center" wrapText="1"/>
    </xf>
    <xf numFmtId="0" fontId="39" fillId="0" borderId="81" xfId="0" applyNumberFormat="1" applyFont="1" applyBorder="1" applyAlignment="1">
      <alignment horizontal="center" vertical="center" wrapText="1"/>
    </xf>
    <xf numFmtId="0" fontId="26" fillId="0" borderId="126" xfId="0" applyFont="1" applyBorder="1" applyAlignment="1">
      <alignment horizontal="center" vertical="center"/>
    </xf>
    <xf numFmtId="0" fontId="26" fillId="0" borderId="127" xfId="0" applyFont="1" applyBorder="1" applyAlignment="1">
      <alignment horizontal="center" vertical="center"/>
    </xf>
    <xf numFmtId="181" fontId="3" fillId="24" borderId="30" xfId="0" applyNumberFormat="1" applyFont="1" applyFill="1" applyBorder="1" applyAlignment="1">
      <alignment horizontal="center"/>
    </xf>
    <xf numFmtId="0" fontId="31" fillId="0" borderId="69" xfId="0" applyNumberFormat="1" applyFont="1" applyBorder="1" applyAlignment="1">
      <alignment horizontal="center" vertical="center" shrinkToFit="1"/>
    </xf>
    <xf numFmtId="0" fontId="31" fillId="0" borderId="72" xfId="0" applyNumberFormat="1" applyFont="1" applyBorder="1" applyAlignment="1">
      <alignment horizontal="center" vertical="center" shrinkToFit="1"/>
    </xf>
    <xf numFmtId="0" fontId="26" fillId="0" borderId="128" xfId="0" applyFont="1" applyFill="1" applyBorder="1" applyAlignment="1">
      <alignment horizontal="center" vertical="center" shrinkToFit="1"/>
    </xf>
    <xf numFmtId="0" fontId="26" fillId="0" borderId="129" xfId="0" applyFont="1" applyFill="1" applyBorder="1" applyAlignment="1">
      <alignment horizontal="center" vertical="center" shrinkToFit="1"/>
    </xf>
    <xf numFmtId="0" fontId="26" fillId="0" borderId="130" xfId="0" applyFont="1" applyFill="1" applyBorder="1" applyAlignment="1">
      <alignment horizontal="center" vertical="center" shrinkToFit="1"/>
    </xf>
    <xf numFmtId="0" fontId="31" fillId="0" borderId="66" xfId="0" applyNumberFormat="1" applyFont="1" applyBorder="1" applyAlignment="1">
      <alignment horizontal="center" vertical="center" shrinkToFit="1"/>
    </xf>
    <xf numFmtId="0" fontId="5" fillId="0" borderId="131" xfId="0" applyNumberFormat="1" applyFont="1" applyBorder="1" applyAlignment="1">
      <alignment horizontal="center" vertical="center" shrinkToFit="1"/>
    </xf>
    <xf numFmtId="0" fontId="5" fillId="0" borderId="132" xfId="0" applyNumberFormat="1" applyFont="1" applyBorder="1" applyAlignment="1">
      <alignment horizontal="center" vertical="center" shrinkToFit="1"/>
    </xf>
    <xf numFmtId="0" fontId="5" fillId="0" borderId="133" xfId="0" applyNumberFormat="1" applyFont="1" applyBorder="1" applyAlignment="1">
      <alignment horizontal="center" vertical="center" shrinkToFit="1"/>
    </xf>
    <xf numFmtId="0" fontId="5" fillId="0" borderId="74" xfId="0" applyNumberFormat="1" applyFont="1" applyBorder="1" applyAlignment="1">
      <alignment horizontal="center" vertical="center" shrinkToFit="1"/>
    </xf>
    <xf numFmtId="0" fontId="5" fillId="0" borderId="81" xfId="0" applyNumberFormat="1" applyFont="1" applyBorder="1" applyAlignment="1">
      <alignment horizontal="center" vertical="center" shrinkToFit="1"/>
    </xf>
    <xf numFmtId="0" fontId="31" fillId="0" borderId="76" xfId="0" applyNumberFormat="1" applyFont="1" applyBorder="1" applyAlignment="1">
      <alignment horizontal="center" vertical="center" shrinkToFit="1"/>
    </xf>
    <xf numFmtId="0" fontId="31" fillId="0" borderId="134" xfId="0" applyNumberFormat="1" applyFont="1" applyBorder="1" applyAlignment="1">
      <alignment horizontal="center" vertical="center" shrinkToFit="1"/>
    </xf>
    <xf numFmtId="0" fontId="26" fillId="0" borderId="135" xfId="0" applyFont="1" applyFill="1" applyBorder="1" applyAlignment="1">
      <alignment horizontal="center" vertical="center" shrinkToFit="1"/>
    </xf>
    <xf numFmtId="0" fontId="26" fillId="0" borderId="136" xfId="0" applyFont="1" applyFill="1" applyBorder="1" applyAlignment="1">
      <alignment horizontal="center" vertical="center" shrinkToFit="1"/>
    </xf>
    <xf numFmtId="0" fontId="26" fillId="0" borderId="137" xfId="0" applyFont="1" applyFill="1" applyBorder="1" applyAlignment="1">
      <alignment horizontal="center" vertical="center" shrinkToFit="1"/>
    </xf>
    <xf numFmtId="0" fontId="26" fillId="0" borderId="138" xfId="0" applyFont="1" applyFill="1" applyBorder="1" applyAlignment="1">
      <alignment horizontal="center" vertical="center" shrinkToFit="1"/>
    </xf>
    <xf numFmtId="0" fontId="26" fillId="0" borderId="139" xfId="0" applyFont="1" applyFill="1" applyBorder="1" applyAlignment="1">
      <alignment horizontal="center" vertical="center" shrinkToFit="1"/>
    </xf>
    <xf numFmtId="0" fontId="26" fillId="0" borderId="79" xfId="0" applyFont="1" applyFill="1" applyBorder="1" applyAlignment="1">
      <alignment horizontal="center" vertical="center" shrinkToFit="1"/>
    </xf>
    <xf numFmtId="0" fontId="26" fillId="0" borderId="30" xfId="0" applyFont="1" applyFill="1" applyBorder="1" applyAlignment="1">
      <alignment horizontal="center" vertical="center" shrinkToFit="1"/>
    </xf>
    <xf numFmtId="0" fontId="26" fillId="0" borderId="140" xfId="0" applyFont="1" applyFill="1" applyBorder="1" applyAlignment="1">
      <alignment horizontal="center" vertical="center" shrinkToFit="1"/>
    </xf>
    <xf numFmtId="0" fontId="5" fillId="0" borderId="141" xfId="0" applyNumberFormat="1" applyFont="1" applyBorder="1" applyAlignment="1">
      <alignment horizontal="center" vertical="center" shrinkToFit="1"/>
    </xf>
    <xf numFmtId="0" fontId="5" fillId="0" borderId="142" xfId="0" applyNumberFormat="1" applyFont="1" applyBorder="1" applyAlignment="1">
      <alignment horizontal="center" vertical="center" shrinkToFit="1"/>
    </xf>
  </cellXfs>
  <cellStyles count="1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ハイパーリンク 2" xfId="46"/>
    <cellStyle name="ハイパーリンク 2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2 2" xfId="57"/>
    <cellStyle name="桁区切り 2 3" xfId="58"/>
    <cellStyle name="桁区切り 2 4" xfId="59"/>
    <cellStyle name="桁区切り 3" xfId="60"/>
    <cellStyle name="桁区切り 3 2" xfId="61"/>
    <cellStyle name="桁区切り 3 3" xfId="62"/>
    <cellStyle name="桁区切り 4" xfId="63"/>
    <cellStyle name="桁区切り 4 2" xfId="64"/>
    <cellStyle name="桁区切り 4 3" xfId="65"/>
    <cellStyle name="桁区切り 5" xfId="66"/>
    <cellStyle name="桁区切り 5 2" xfId="67"/>
    <cellStyle name="桁区切り 5 2 2" xfId="68"/>
    <cellStyle name="桁区切り 6" xfId="69"/>
    <cellStyle name="桁区切り 6 2" xfId="70"/>
    <cellStyle name="桁区切り 7" xfId="71"/>
    <cellStyle name="桁区切り 7 2" xfId="72"/>
    <cellStyle name="桁区切り 8" xfId="73"/>
    <cellStyle name="桁区切り 9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通貨 2" xfId="84"/>
    <cellStyle name="通貨 3" xfId="85"/>
    <cellStyle name="入力" xfId="86"/>
    <cellStyle name="標準 10" xfId="87"/>
    <cellStyle name="標準 2" xfId="88"/>
    <cellStyle name="標準 2 2" xfId="89"/>
    <cellStyle name="標準 2 2 2" xfId="90"/>
    <cellStyle name="標準 2 3" xfId="91"/>
    <cellStyle name="標準 2 3 2" xfId="92"/>
    <cellStyle name="標準 2 4" xfId="93"/>
    <cellStyle name="標準 2 5" xfId="94"/>
    <cellStyle name="標準 2 6" xfId="95"/>
    <cellStyle name="標準 2 7" xfId="96"/>
    <cellStyle name="標準 2 8" xfId="97"/>
    <cellStyle name="標準 2_2009年度入替戦結果" xfId="98"/>
    <cellStyle name="標準 3" xfId="99"/>
    <cellStyle name="標準 3 2" xfId="100"/>
    <cellStyle name="標準 3 3" xfId="101"/>
    <cellStyle name="標準 4" xfId="102"/>
    <cellStyle name="標準 4 2" xfId="103"/>
    <cellStyle name="標準 5" xfId="104"/>
    <cellStyle name="標準 5 2" xfId="105"/>
    <cellStyle name="標準 5_道東ブロックリーグ2012予算書" xfId="106"/>
    <cellStyle name="標準 6" xfId="107"/>
    <cellStyle name="標準 7" xfId="108"/>
    <cellStyle name="標準 7 2" xfId="109"/>
    <cellStyle name="標準 8" xfId="110"/>
    <cellStyle name="標準 8 2" xfId="111"/>
    <cellStyle name="標準 9" xfId="112"/>
    <cellStyle name="標準_09 道央ブロックリーグ日程案（修正）0423 2" xfId="113"/>
    <cellStyle name="標準_09道南ブロック日程第1版" xfId="114"/>
    <cellStyle name="標準_０９北海道リーグ日程案　１１版" xfId="115"/>
    <cellStyle name="標準_2010ブロックリーグ日程案04.26_h23道リーグ・ブロックリーグ_h24日程他0401" xfId="116"/>
    <cellStyle name="Followed Hyperlink" xfId="117"/>
    <cellStyle name="良い" xfId="118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0820050\AppData\Local\Microsoft\Windows\Temporary%20Internet%20Files\Content.Outlook\06XGC6VA\0.H25&#26413;&#24140;&#12502;&#12525;&#12483;&#12463;&#12522;&#12540;&#12464;\Documents%20and%20Settings\&#65350;&#65365;&#65355;&#65353;&#65345;&#65351;&#65349;\Local%20Settings\Temporary%20Internet%20Files\Content.Outlook\TCNC2Q2O\HSC\5&#26376;&#12288;&#26413;&#24140;&#31038;&#20250;&#20154;&#12469;&#12483;&#12459;&#12540;&#12522;&#12540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-bu"/>
      <sheetName val="料金参照"/>
      <sheetName val="DD"/>
      <sheetName val="入力シート"/>
      <sheetName val="請求書シート"/>
    </sheetNames>
    <sheetDataSet>
      <sheetData sheetId="2">
        <row r="1">
          <cell r="A1" t="str">
            <v>グラウンド</v>
          </cell>
          <cell r="B1" t="str">
            <v>クラブハウス１階</v>
          </cell>
          <cell r="C1" t="str">
            <v>クラブハウス２階</v>
          </cell>
          <cell r="D1" t="str">
            <v>暖房</v>
          </cell>
          <cell r="E1" t="str">
            <v>会員登録料</v>
          </cell>
        </row>
        <row r="3">
          <cell r="G3" t="str">
            <v>正会員団体</v>
          </cell>
          <cell r="H3" t="str">
            <v>平　日</v>
          </cell>
          <cell r="I3" t="str">
            <v>中学生以下</v>
          </cell>
          <cell r="J3" t="str">
            <v>大会・イベント利用</v>
          </cell>
          <cell r="L3" t="str">
            <v>放送装置</v>
          </cell>
        </row>
        <row r="4">
          <cell r="G4" t="str">
            <v>会員団体</v>
          </cell>
          <cell r="H4" t="str">
            <v>平日夜間</v>
          </cell>
          <cell r="I4" t="str">
            <v>高校生以上</v>
          </cell>
          <cell r="J4" t="str">
            <v>一般利用</v>
          </cell>
          <cell r="L4" t="str">
            <v>ワイヤレスマイクロホン</v>
          </cell>
        </row>
        <row r="5">
          <cell r="G5" t="str">
            <v>会員外団体</v>
          </cell>
          <cell r="H5" t="str">
            <v>土日祝日</v>
          </cell>
          <cell r="L5" t="str">
            <v>マイクロホン</v>
          </cell>
        </row>
        <row r="6">
          <cell r="G6" t="str">
            <v>会員個人</v>
          </cell>
          <cell r="L6" t="str">
            <v>液晶プロジェクター</v>
          </cell>
        </row>
        <row r="7">
          <cell r="G7" t="str">
            <v>会員外個人</v>
          </cell>
          <cell r="L7" t="str">
            <v>ビデオデッキ</v>
          </cell>
        </row>
        <row r="8">
          <cell r="L8" t="str">
            <v>DVDプレーヤー</v>
          </cell>
        </row>
        <row r="9">
          <cell r="L9" t="str">
            <v>映写スクリーン</v>
          </cell>
        </row>
        <row r="10">
          <cell r="L10" t="str">
            <v>電源用コードリール</v>
          </cell>
        </row>
        <row r="11">
          <cell r="L11" t="str">
            <v>PC（パーソナルコンピュータ）</v>
          </cell>
        </row>
        <row r="12">
          <cell r="L12" t="str">
            <v>テント</v>
          </cell>
        </row>
        <row r="13">
          <cell r="L13" t="str">
            <v>ゴール（フットサル）</v>
          </cell>
        </row>
        <row r="14">
          <cell r="L14" t="str">
            <v>天然芝サッカー場ライン料金</v>
          </cell>
        </row>
        <row r="15">
          <cell r="L15" t="str">
            <v>コピー使用料（カラー）</v>
          </cell>
        </row>
        <row r="16">
          <cell r="L16" t="str">
            <v>コピー使用料（モノクロ）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5" zoomScaleSheetLayoutView="85" zoomScalePageLayoutView="0" workbookViewId="0" topLeftCell="A4">
      <selection activeCell="F9" sqref="F9"/>
    </sheetView>
  </sheetViews>
  <sheetFormatPr defaultColWidth="9.00390625" defaultRowHeight="13.5"/>
  <cols>
    <col min="1" max="1" width="4.25390625" style="42" customWidth="1"/>
    <col min="2" max="2" width="9.25390625" style="42" customWidth="1"/>
    <col min="3" max="4" width="9.25390625" style="43" customWidth="1"/>
    <col min="5" max="5" width="12.00390625" style="43" bestFit="1" customWidth="1"/>
    <col min="6" max="8" width="18.625" style="42" customWidth="1"/>
    <col min="9" max="16384" width="9.00390625" style="42" customWidth="1"/>
  </cols>
  <sheetData>
    <row r="1" spans="1:8" s="41" customFormat="1" ht="26.25" customHeight="1">
      <c r="A1" s="167" t="s">
        <v>24</v>
      </c>
      <c r="B1" s="167"/>
      <c r="C1" s="167"/>
      <c r="D1" s="167"/>
      <c r="E1" s="167"/>
      <c r="F1" s="167"/>
      <c r="G1" s="167"/>
      <c r="H1" s="167"/>
    </row>
    <row r="2" ht="12.75" customHeight="1" thickBot="1"/>
    <row r="3" spans="1:8" ht="45" customHeight="1">
      <c r="A3" s="44" t="s">
        <v>9</v>
      </c>
      <c r="B3" s="45" t="s">
        <v>25</v>
      </c>
      <c r="C3" s="46" t="s">
        <v>26</v>
      </c>
      <c r="D3" s="45" t="s">
        <v>12</v>
      </c>
      <c r="E3" s="45" t="s">
        <v>27</v>
      </c>
      <c r="F3" s="45" t="s">
        <v>23</v>
      </c>
      <c r="G3" s="45" t="s">
        <v>28</v>
      </c>
      <c r="H3" s="47" t="s">
        <v>29</v>
      </c>
    </row>
    <row r="4" spans="1:8" ht="25.5" customHeight="1">
      <c r="A4" s="168">
        <v>1</v>
      </c>
      <c r="B4" s="145">
        <v>42141</v>
      </c>
      <c r="C4" s="48">
        <v>1</v>
      </c>
      <c r="D4" s="49">
        <v>0.4166666666666667</v>
      </c>
      <c r="E4" s="148" t="s">
        <v>30</v>
      </c>
      <c r="F4" s="150" t="s">
        <v>31</v>
      </c>
      <c r="G4" s="51" t="str">
        <f>+F45</f>
        <v>BIEI FC Grazie</v>
      </c>
      <c r="H4" s="52" t="str">
        <f>+F41</f>
        <v>VERDELAZZO旭川</v>
      </c>
    </row>
    <row r="5" spans="1:8" ht="25.5" customHeight="1">
      <c r="A5" s="155"/>
      <c r="B5" s="146"/>
      <c r="C5" s="53">
        <v>2</v>
      </c>
      <c r="D5" s="54">
        <v>0.5416666666666666</v>
      </c>
      <c r="E5" s="149"/>
      <c r="F5" s="151"/>
      <c r="G5" s="56" t="str">
        <f>+F44</f>
        <v>旭蹴会</v>
      </c>
      <c r="H5" s="57" t="str">
        <f>+F42</f>
        <v>稚内FC</v>
      </c>
    </row>
    <row r="6" spans="1:8" ht="25.5" customHeight="1">
      <c r="A6" s="156"/>
      <c r="B6" s="147"/>
      <c r="C6" s="58">
        <v>3</v>
      </c>
      <c r="D6" s="54">
        <v>0.4166666666666667</v>
      </c>
      <c r="E6" s="59" t="s">
        <v>32</v>
      </c>
      <c r="F6" s="60" t="s">
        <v>33</v>
      </c>
      <c r="G6" s="60" t="str">
        <f>+F46</f>
        <v>CLUBE　TREVO</v>
      </c>
      <c r="H6" s="61" t="str">
        <f>+F43</f>
        <v>リオグージョ旭川</v>
      </c>
    </row>
    <row r="7" spans="1:8" ht="25.5" customHeight="1">
      <c r="A7" s="168">
        <v>2</v>
      </c>
      <c r="B7" s="169">
        <v>42148</v>
      </c>
      <c r="C7" s="48">
        <v>4</v>
      </c>
      <c r="D7" s="62">
        <v>0.4166666666666667</v>
      </c>
      <c r="E7" s="148" t="s">
        <v>30</v>
      </c>
      <c r="F7" s="150" t="s">
        <v>34</v>
      </c>
      <c r="G7" s="51" t="str">
        <f>+F43</f>
        <v>リオグージョ旭川</v>
      </c>
      <c r="H7" s="63" t="str">
        <f>+F41</f>
        <v>VERDELAZZO旭川</v>
      </c>
    </row>
    <row r="8" spans="1:8" ht="25.5" customHeight="1">
      <c r="A8" s="155"/>
      <c r="B8" s="158"/>
      <c r="C8" s="58">
        <v>5</v>
      </c>
      <c r="D8" s="64">
        <v>0.5416666666666666</v>
      </c>
      <c r="E8" s="160"/>
      <c r="F8" s="161"/>
      <c r="G8" s="65" t="str">
        <f>+F44</f>
        <v>旭蹴会</v>
      </c>
      <c r="H8" s="66" t="str">
        <f>+F45</f>
        <v>BIEI FC Grazie</v>
      </c>
    </row>
    <row r="9" spans="1:8" ht="25.5" customHeight="1">
      <c r="A9" s="156"/>
      <c r="B9" s="159"/>
      <c r="C9" s="68">
        <v>6</v>
      </c>
      <c r="D9" s="69">
        <v>0.5416666666666666</v>
      </c>
      <c r="E9" s="67" t="s">
        <v>32</v>
      </c>
      <c r="F9" s="70" t="s">
        <v>33</v>
      </c>
      <c r="G9" s="70" t="str">
        <f>+F46</f>
        <v>CLUBE　TREVO</v>
      </c>
      <c r="H9" s="71" t="str">
        <f>+F42</f>
        <v>稚内FC</v>
      </c>
    </row>
    <row r="10" spans="1:8" ht="25.5" customHeight="1">
      <c r="A10" s="142">
        <v>3</v>
      </c>
      <c r="B10" s="145">
        <v>42169</v>
      </c>
      <c r="C10" s="53">
        <v>7</v>
      </c>
      <c r="D10" s="72">
        <v>0.5</v>
      </c>
      <c r="E10" s="148" t="s">
        <v>30</v>
      </c>
      <c r="F10" s="150" t="s">
        <v>34</v>
      </c>
      <c r="G10" s="55" t="str">
        <f>+F44</f>
        <v>旭蹴会</v>
      </c>
      <c r="H10" s="73" t="str">
        <f>+F41</f>
        <v>VERDELAZZO旭川</v>
      </c>
    </row>
    <row r="11" spans="1:9" ht="25.5" customHeight="1">
      <c r="A11" s="143"/>
      <c r="B11" s="146"/>
      <c r="C11" s="58">
        <v>8</v>
      </c>
      <c r="D11" s="54">
        <v>0.625</v>
      </c>
      <c r="E11" s="149"/>
      <c r="F11" s="151"/>
      <c r="G11" s="60" t="str">
        <f>+F45</f>
        <v>BIEI FC Grazie</v>
      </c>
      <c r="H11" s="74" t="str">
        <f>+F46</f>
        <v>CLUBE　TREVO</v>
      </c>
      <c r="I11" s="75"/>
    </row>
    <row r="12" spans="1:8" ht="25.5" customHeight="1">
      <c r="A12" s="144"/>
      <c r="B12" s="147"/>
      <c r="C12" s="76">
        <v>9</v>
      </c>
      <c r="D12" s="77">
        <v>0.5416666666666666</v>
      </c>
      <c r="E12" s="78" t="s">
        <v>35</v>
      </c>
      <c r="F12" s="79" t="s">
        <v>37</v>
      </c>
      <c r="G12" s="65" t="str">
        <f>+F42</f>
        <v>稚内FC</v>
      </c>
      <c r="H12" s="80" t="str">
        <f>+F43</f>
        <v>リオグージョ旭川</v>
      </c>
    </row>
    <row r="13" spans="1:8" ht="25.5" customHeight="1">
      <c r="A13" s="142">
        <v>4</v>
      </c>
      <c r="B13" s="145">
        <v>42190</v>
      </c>
      <c r="C13" s="48">
        <v>10</v>
      </c>
      <c r="D13" s="62">
        <v>0.4166666666666667</v>
      </c>
      <c r="E13" s="148" t="s">
        <v>30</v>
      </c>
      <c r="F13" s="150" t="s">
        <v>38</v>
      </c>
      <c r="G13" s="51" t="str">
        <f>+F44</f>
        <v>旭蹴会</v>
      </c>
      <c r="H13" s="63" t="str">
        <f>+F43</f>
        <v>リオグージョ旭川</v>
      </c>
    </row>
    <row r="14" spans="1:8" ht="25.5" customHeight="1">
      <c r="A14" s="143"/>
      <c r="B14" s="146"/>
      <c r="C14" s="53">
        <v>11</v>
      </c>
      <c r="D14" s="64">
        <v>0.5416666666666666</v>
      </c>
      <c r="E14" s="149"/>
      <c r="F14" s="151"/>
      <c r="G14" s="55" t="str">
        <f>+F41</f>
        <v>VERDELAZZO旭川</v>
      </c>
      <c r="H14" s="73" t="str">
        <f>+F46</f>
        <v>CLUBE　TREVO</v>
      </c>
    </row>
    <row r="15" spans="1:8" ht="25.5" customHeight="1">
      <c r="A15" s="144"/>
      <c r="B15" s="147"/>
      <c r="C15" s="68">
        <v>12</v>
      </c>
      <c r="D15" s="69">
        <v>0.5416666666666666</v>
      </c>
      <c r="E15" s="59" t="s">
        <v>35</v>
      </c>
      <c r="F15" s="60" t="s">
        <v>39</v>
      </c>
      <c r="G15" s="79" t="str">
        <f>+F42</f>
        <v>稚内FC</v>
      </c>
      <c r="H15" s="81" t="str">
        <f>+F45</f>
        <v>BIEI FC Grazie</v>
      </c>
    </row>
    <row r="16" spans="1:8" ht="25.5" customHeight="1">
      <c r="A16" s="142">
        <v>5</v>
      </c>
      <c r="B16" s="145">
        <v>42204</v>
      </c>
      <c r="C16" s="82">
        <v>13</v>
      </c>
      <c r="D16" s="49">
        <v>0.4166666666666667</v>
      </c>
      <c r="E16" s="148" t="s">
        <v>30</v>
      </c>
      <c r="F16" s="150" t="s">
        <v>34</v>
      </c>
      <c r="G16" s="56" t="str">
        <f>+F43</f>
        <v>リオグージョ旭川</v>
      </c>
      <c r="H16" s="57" t="str">
        <f>+F45</f>
        <v>BIEI FC Grazie</v>
      </c>
    </row>
    <row r="17" spans="1:8" ht="25.5" customHeight="1">
      <c r="A17" s="162"/>
      <c r="B17" s="164"/>
      <c r="C17" s="58">
        <v>14</v>
      </c>
      <c r="D17" s="54">
        <v>0.5416666666666666</v>
      </c>
      <c r="E17" s="166"/>
      <c r="F17" s="166"/>
      <c r="G17" s="60" t="str">
        <f>+F44</f>
        <v>旭蹴会</v>
      </c>
      <c r="H17" s="61" t="str">
        <f>+F46</f>
        <v>CLUBE　TREVO</v>
      </c>
    </row>
    <row r="18" spans="1:8" ht="25.5" customHeight="1">
      <c r="A18" s="163"/>
      <c r="B18" s="165"/>
      <c r="C18" s="58">
        <v>15</v>
      </c>
      <c r="D18" s="54">
        <v>0.5416666666666666</v>
      </c>
      <c r="E18" s="83" t="s">
        <v>35</v>
      </c>
      <c r="F18" s="65" t="s">
        <v>36</v>
      </c>
      <c r="G18" s="60" t="str">
        <f>+F42</f>
        <v>稚内FC</v>
      </c>
      <c r="H18" s="73" t="str">
        <f>+F41</f>
        <v>VERDELAZZO旭川</v>
      </c>
    </row>
    <row r="19" spans="1:8" ht="25.5" customHeight="1">
      <c r="A19" s="142">
        <v>6</v>
      </c>
      <c r="B19" s="145">
        <v>42232</v>
      </c>
      <c r="C19" s="48">
        <v>16</v>
      </c>
      <c r="D19" s="62">
        <v>0.4166666666666667</v>
      </c>
      <c r="E19" s="148" t="s">
        <v>30</v>
      </c>
      <c r="F19" s="150" t="s">
        <v>34</v>
      </c>
      <c r="G19" s="51" t="str">
        <f>+F43</f>
        <v>リオグージョ旭川</v>
      </c>
      <c r="H19" s="84" t="str">
        <f>+F46</f>
        <v>CLUBE　TREVO</v>
      </c>
    </row>
    <row r="20" spans="1:8" ht="25.5" customHeight="1">
      <c r="A20" s="143"/>
      <c r="B20" s="146"/>
      <c r="C20" s="58">
        <v>17</v>
      </c>
      <c r="D20" s="54">
        <v>0.5416666666666666</v>
      </c>
      <c r="E20" s="149"/>
      <c r="F20" s="161"/>
      <c r="G20" s="55" t="str">
        <f>+F41</f>
        <v>VERDELAZZO旭川</v>
      </c>
      <c r="H20" s="61" t="str">
        <f>+F45</f>
        <v>BIEI FC Grazie</v>
      </c>
    </row>
    <row r="21" spans="1:8" ht="25.5" customHeight="1">
      <c r="A21" s="144"/>
      <c r="B21" s="147"/>
      <c r="C21" s="68">
        <v>18</v>
      </c>
      <c r="D21" s="69">
        <v>0.5416666666666666</v>
      </c>
      <c r="E21" s="67" t="s">
        <v>35</v>
      </c>
      <c r="F21" s="70" t="s">
        <v>36</v>
      </c>
      <c r="G21" s="60" t="str">
        <f>+F42</f>
        <v>稚内FC</v>
      </c>
      <c r="H21" s="71" t="str">
        <f>+F44</f>
        <v>旭蹴会</v>
      </c>
    </row>
    <row r="22" spans="1:8" ht="25.5" customHeight="1">
      <c r="A22" s="142">
        <v>7</v>
      </c>
      <c r="B22" s="145">
        <v>42239</v>
      </c>
      <c r="C22" s="48">
        <v>19</v>
      </c>
      <c r="D22" s="62">
        <v>0.4166666666666667</v>
      </c>
      <c r="E22" s="148" t="s">
        <v>30</v>
      </c>
      <c r="F22" s="150" t="s">
        <v>38</v>
      </c>
      <c r="G22" s="51" t="str">
        <f>+F41</f>
        <v>VERDELAZZO旭川</v>
      </c>
      <c r="H22" s="63" t="str">
        <f>+F43</f>
        <v>リオグージョ旭川</v>
      </c>
    </row>
    <row r="23" spans="1:8" ht="25.5" customHeight="1">
      <c r="A23" s="143"/>
      <c r="B23" s="146"/>
      <c r="C23" s="85">
        <v>20</v>
      </c>
      <c r="D23" s="64">
        <v>0.5416666666666666</v>
      </c>
      <c r="E23" s="149"/>
      <c r="F23" s="151"/>
      <c r="G23" s="65" t="str">
        <f>+F45</f>
        <v>BIEI FC Grazie</v>
      </c>
      <c r="H23" s="66" t="str">
        <f>+F44</f>
        <v>旭蹴会</v>
      </c>
    </row>
    <row r="24" spans="1:8" ht="25.5" customHeight="1">
      <c r="A24" s="144"/>
      <c r="B24" s="147"/>
      <c r="C24" s="68">
        <v>21</v>
      </c>
      <c r="D24" s="69">
        <v>0.5416666666666666</v>
      </c>
      <c r="E24" s="67" t="s">
        <v>35</v>
      </c>
      <c r="F24" s="70" t="s">
        <v>39</v>
      </c>
      <c r="G24" s="86" t="str">
        <f>+F42</f>
        <v>稚内FC</v>
      </c>
      <c r="H24" s="71" t="str">
        <f>+F46</f>
        <v>CLUBE　TREVO</v>
      </c>
    </row>
    <row r="25" spans="1:8" ht="25.5" customHeight="1">
      <c r="A25" s="154">
        <v>8</v>
      </c>
      <c r="B25" s="157">
        <v>42246</v>
      </c>
      <c r="C25" s="53">
        <v>22</v>
      </c>
      <c r="D25" s="77">
        <v>0.4166666666666667</v>
      </c>
      <c r="E25" s="160" t="s">
        <v>30</v>
      </c>
      <c r="F25" s="161" t="s">
        <v>34</v>
      </c>
      <c r="G25" s="55" t="str">
        <f>+F41</f>
        <v>VERDELAZZO旭川</v>
      </c>
      <c r="H25" s="87" t="str">
        <f>+F44</f>
        <v>旭蹴会</v>
      </c>
    </row>
    <row r="26" spans="1:8" ht="25.5" customHeight="1">
      <c r="A26" s="155"/>
      <c r="B26" s="158"/>
      <c r="C26" s="58">
        <v>23</v>
      </c>
      <c r="D26" s="54">
        <v>0.5416666666666666</v>
      </c>
      <c r="E26" s="149"/>
      <c r="F26" s="151"/>
      <c r="G26" s="60" t="str">
        <f>+F43</f>
        <v>リオグージョ旭川</v>
      </c>
      <c r="H26" s="73" t="str">
        <f>+F42</f>
        <v>稚内FC</v>
      </c>
    </row>
    <row r="27" spans="1:8" ht="25.5" customHeight="1">
      <c r="A27" s="156"/>
      <c r="B27" s="159"/>
      <c r="C27" s="68">
        <v>24</v>
      </c>
      <c r="D27" s="88">
        <v>0.4166666666666667</v>
      </c>
      <c r="E27" s="67" t="s">
        <v>32</v>
      </c>
      <c r="F27" s="70" t="s">
        <v>40</v>
      </c>
      <c r="G27" s="70" t="str">
        <f>+F46</f>
        <v>CLUBE　TREVO</v>
      </c>
      <c r="H27" s="57" t="str">
        <f>+F45</f>
        <v>BIEI FC Grazie</v>
      </c>
    </row>
    <row r="28" spans="1:8" ht="25.5" customHeight="1">
      <c r="A28" s="142">
        <v>9</v>
      </c>
      <c r="B28" s="145">
        <v>42260</v>
      </c>
      <c r="C28" s="82">
        <v>25</v>
      </c>
      <c r="D28" s="89">
        <v>0.4166666666666667</v>
      </c>
      <c r="E28" s="148" t="s">
        <v>30</v>
      </c>
      <c r="F28" s="150" t="s">
        <v>38</v>
      </c>
      <c r="G28" s="50" t="str">
        <f>+F43</f>
        <v>リオグージョ旭川</v>
      </c>
      <c r="H28" s="90" t="str">
        <f>+F44</f>
        <v>旭蹴会</v>
      </c>
    </row>
    <row r="29" spans="1:8" ht="25.5" customHeight="1">
      <c r="A29" s="143"/>
      <c r="B29" s="146"/>
      <c r="C29" s="58">
        <v>26</v>
      </c>
      <c r="D29" s="54">
        <v>0.5416666666666666</v>
      </c>
      <c r="E29" s="149"/>
      <c r="F29" s="151"/>
      <c r="G29" s="60" t="str">
        <f>+F45</f>
        <v>BIEI FC Grazie</v>
      </c>
      <c r="H29" s="61" t="str">
        <f>+F42</f>
        <v>稚内FC</v>
      </c>
    </row>
    <row r="30" spans="1:8" ht="25.5" customHeight="1">
      <c r="A30" s="144"/>
      <c r="B30" s="147"/>
      <c r="C30" s="91">
        <v>27</v>
      </c>
      <c r="D30" s="88">
        <v>0.4166666666666667</v>
      </c>
      <c r="E30" s="78" t="s">
        <v>32</v>
      </c>
      <c r="F30" s="79" t="s">
        <v>40</v>
      </c>
      <c r="G30" s="79" t="str">
        <f>+F46</f>
        <v>CLUBE　TREVO</v>
      </c>
      <c r="H30" s="92" t="str">
        <f>+F41</f>
        <v>VERDELAZZO旭川</v>
      </c>
    </row>
    <row r="31" spans="1:8" ht="25.5" customHeight="1">
      <c r="A31" s="142">
        <v>10</v>
      </c>
      <c r="B31" s="145">
        <v>42267</v>
      </c>
      <c r="C31" s="85">
        <v>28</v>
      </c>
      <c r="D31" s="89">
        <v>0.4166666666666667</v>
      </c>
      <c r="E31" s="148" t="s">
        <v>30</v>
      </c>
      <c r="F31" s="150" t="s">
        <v>38</v>
      </c>
      <c r="G31" s="51" t="str">
        <f>+F45</f>
        <v>BIEI FC Grazie</v>
      </c>
      <c r="H31" s="52" t="str">
        <f>+F43</f>
        <v>リオグージョ旭川</v>
      </c>
    </row>
    <row r="32" spans="1:8" ht="25.5" customHeight="1">
      <c r="A32" s="143"/>
      <c r="B32" s="146"/>
      <c r="C32" s="58">
        <v>29</v>
      </c>
      <c r="D32" s="54">
        <v>0.5416666666666666</v>
      </c>
      <c r="E32" s="149"/>
      <c r="F32" s="151"/>
      <c r="G32" s="55" t="str">
        <f>+F41</f>
        <v>VERDELAZZO旭川</v>
      </c>
      <c r="H32" s="73" t="str">
        <f>+F42</f>
        <v>稚内FC</v>
      </c>
    </row>
    <row r="33" spans="1:8" ht="25.5" customHeight="1" thickBot="1">
      <c r="A33" s="152"/>
      <c r="B33" s="153"/>
      <c r="C33" s="93">
        <v>30</v>
      </c>
      <c r="D33" s="94">
        <v>0.4166666666666667</v>
      </c>
      <c r="E33" s="95" t="s">
        <v>32</v>
      </c>
      <c r="F33" s="96" t="s">
        <v>40</v>
      </c>
      <c r="G33" s="96" t="str">
        <f>+F46</f>
        <v>CLUBE　TREVO</v>
      </c>
      <c r="H33" s="97" t="str">
        <f>+F44</f>
        <v>旭蹴会</v>
      </c>
    </row>
    <row r="34" spans="1:3" ht="25.5" customHeight="1">
      <c r="A34" s="98"/>
      <c r="C34" s="99"/>
    </row>
    <row r="35" spans="1:8" ht="25.5" customHeight="1">
      <c r="A35" s="98"/>
      <c r="C35" s="99"/>
      <c r="H35" s="43"/>
    </row>
    <row r="36" spans="1:3" ht="25.5" customHeight="1">
      <c r="A36" s="98"/>
      <c r="C36" s="99"/>
    </row>
    <row r="37" spans="1:3" ht="25.5" customHeight="1">
      <c r="A37" s="98"/>
      <c r="C37" s="99"/>
    </row>
    <row r="38" spans="1:3" ht="13.5" customHeight="1">
      <c r="A38" s="98"/>
      <c r="C38" s="99"/>
    </row>
    <row r="39" spans="3:8" ht="13.5">
      <c r="C39" s="99"/>
      <c r="H39" s="100"/>
    </row>
    <row r="40" spans="3:8" ht="13.5">
      <c r="C40" s="99"/>
      <c r="F40" s="43" t="s">
        <v>41</v>
      </c>
      <c r="G40" s="43" t="s">
        <v>42</v>
      </c>
      <c r="H40" s="42" t="s">
        <v>43</v>
      </c>
    </row>
    <row r="41" spans="3:8" ht="13.5">
      <c r="C41" s="99"/>
      <c r="E41" s="43">
        <v>1</v>
      </c>
      <c r="F41" s="101" t="s">
        <v>44</v>
      </c>
      <c r="G41" s="43" t="s">
        <v>45</v>
      </c>
      <c r="H41" s="101" t="s">
        <v>46</v>
      </c>
    </row>
    <row r="42" spans="3:8" ht="13.5">
      <c r="C42" s="99"/>
      <c r="E42" s="43">
        <v>2</v>
      </c>
      <c r="F42" s="42" t="s">
        <v>47</v>
      </c>
      <c r="G42" s="43" t="s">
        <v>48</v>
      </c>
      <c r="H42" s="101" t="s">
        <v>49</v>
      </c>
    </row>
    <row r="43" spans="3:8" ht="13.5">
      <c r="C43" s="99"/>
      <c r="E43" s="43">
        <v>3</v>
      </c>
      <c r="F43" s="101" t="s">
        <v>50</v>
      </c>
      <c r="G43" s="43" t="s">
        <v>45</v>
      </c>
      <c r="H43" s="101" t="s">
        <v>51</v>
      </c>
    </row>
    <row r="44" spans="3:8" ht="13.5">
      <c r="C44" s="99"/>
      <c r="E44" s="43">
        <v>4</v>
      </c>
      <c r="F44" s="101" t="s">
        <v>52</v>
      </c>
      <c r="G44" s="43" t="s">
        <v>45</v>
      </c>
      <c r="H44" s="101" t="s">
        <v>53</v>
      </c>
    </row>
    <row r="45" spans="3:8" ht="13.5">
      <c r="C45" s="99"/>
      <c r="E45" s="43">
        <v>5</v>
      </c>
      <c r="F45" s="42" t="s">
        <v>55</v>
      </c>
      <c r="G45" s="43" t="s">
        <v>45</v>
      </c>
      <c r="H45" s="101" t="s">
        <v>56</v>
      </c>
    </row>
    <row r="46" spans="3:8" ht="13.5">
      <c r="C46" s="99"/>
      <c r="E46" s="43">
        <v>6</v>
      </c>
      <c r="F46" s="101" t="s">
        <v>57</v>
      </c>
      <c r="G46" s="43" t="s">
        <v>58</v>
      </c>
      <c r="H46" s="101" t="s">
        <v>59</v>
      </c>
    </row>
    <row r="47" ht="13.5">
      <c r="C47" s="99"/>
    </row>
    <row r="48" ht="13.5">
      <c r="C48" s="99"/>
    </row>
    <row r="49" spans="6:8" ht="13.5">
      <c r="F49" s="101"/>
      <c r="G49" s="43"/>
      <c r="H49" s="101"/>
    </row>
  </sheetData>
  <sheetProtection/>
  <mergeCells count="41">
    <mergeCell ref="A1:H1"/>
    <mergeCell ref="A4:A6"/>
    <mergeCell ref="B4:B6"/>
    <mergeCell ref="E4:E5"/>
    <mergeCell ref="F4:F5"/>
    <mergeCell ref="A7:A9"/>
    <mergeCell ref="B7:B9"/>
    <mergeCell ref="E7:E8"/>
    <mergeCell ref="F7:F8"/>
    <mergeCell ref="A10:A12"/>
    <mergeCell ref="B10:B12"/>
    <mergeCell ref="E10:E11"/>
    <mergeCell ref="F10:F11"/>
    <mergeCell ref="A13:A15"/>
    <mergeCell ref="B13:B15"/>
    <mergeCell ref="E13:E14"/>
    <mergeCell ref="F13:F14"/>
    <mergeCell ref="A16:A18"/>
    <mergeCell ref="B16:B18"/>
    <mergeCell ref="E16:E17"/>
    <mergeCell ref="F16:F17"/>
    <mergeCell ref="A19:A21"/>
    <mergeCell ref="B19:B21"/>
    <mergeCell ref="E19:E20"/>
    <mergeCell ref="F19:F20"/>
    <mergeCell ref="A22:A24"/>
    <mergeCell ref="B22:B24"/>
    <mergeCell ref="E22:E23"/>
    <mergeCell ref="F22:F23"/>
    <mergeCell ref="A25:A27"/>
    <mergeCell ref="B25:B27"/>
    <mergeCell ref="E25:E26"/>
    <mergeCell ref="F25:F26"/>
    <mergeCell ref="A28:A30"/>
    <mergeCell ref="B28:B30"/>
    <mergeCell ref="E28:E29"/>
    <mergeCell ref="F28:F29"/>
    <mergeCell ref="A31:A33"/>
    <mergeCell ref="B31:B33"/>
    <mergeCell ref="E31:E32"/>
    <mergeCell ref="F31:F32"/>
  </mergeCells>
  <printOptions/>
  <pageMargins left="0.7" right="0.7" top="0.75" bottom="0.75" header="0.3" footer="0.3"/>
  <pageSetup horizontalDpi="600" verticalDpi="600" orientation="portrait" paperSize="9" scale="8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90" zoomScaleSheetLayoutView="90" zoomScalePageLayoutView="0" workbookViewId="0" topLeftCell="A14">
      <selection activeCell="G32" sqref="G32"/>
    </sheetView>
  </sheetViews>
  <sheetFormatPr defaultColWidth="9.00390625" defaultRowHeight="13.5"/>
  <cols>
    <col min="1" max="1" width="5.625" style="4" customWidth="1"/>
    <col min="2" max="2" width="8.375" style="10" customWidth="1"/>
    <col min="3" max="3" width="7.25390625" style="4" customWidth="1"/>
    <col min="4" max="4" width="11.75390625" style="4" customWidth="1"/>
    <col min="5" max="5" width="7.25390625" style="4" customWidth="1"/>
    <col min="6" max="6" width="20.125" style="4" customWidth="1"/>
    <col min="7" max="7" width="5.00390625" style="4" customWidth="1"/>
    <col min="8" max="8" width="3.50390625" style="4" customWidth="1"/>
    <col min="9" max="9" width="5.00390625" style="4" customWidth="1"/>
    <col min="10" max="10" width="20.125" style="4" customWidth="1"/>
    <col min="11" max="11" width="39.25390625" style="4" customWidth="1"/>
    <col min="12" max="16384" width="9.00390625" style="4" customWidth="1"/>
  </cols>
  <sheetData>
    <row r="1" spans="1:10" ht="28.5" customHeight="1" thickBot="1">
      <c r="A1" s="185" t="s">
        <v>60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s="9" customFormat="1" ht="22.5" customHeight="1" thickBot="1">
      <c r="A2" s="11" t="s">
        <v>9</v>
      </c>
      <c r="B2" s="12" t="s">
        <v>10</v>
      </c>
      <c r="C2" s="5" t="s">
        <v>18</v>
      </c>
      <c r="D2" s="6" t="s">
        <v>11</v>
      </c>
      <c r="E2" s="8" t="s">
        <v>12</v>
      </c>
      <c r="F2" s="6" t="s">
        <v>13</v>
      </c>
      <c r="G2" s="186" t="s">
        <v>16</v>
      </c>
      <c r="H2" s="186"/>
      <c r="I2" s="186"/>
      <c r="J2" s="7" t="s">
        <v>14</v>
      </c>
    </row>
    <row r="3" spans="1:11" ht="22.5" customHeight="1">
      <c r="A3" s="187">
        <v>1</v>
      </c>
      <c r="B3" s="172">
        <v>42141</v>
      </c>
      <c r="C3" s="170" t="s">
        <v>45</v>
      </c>
      <c r="D3" s="175" t="s">
        <v>31</v>
      </c>
      <c r="E3" s="103">
        <v>0.4166666666666667</v>
      </c>
      <c r="F3" s="26" t="s">
        <v>61</v>
      </c>
      <c r="G3" s="16">
        <v>3</v>
      </c>
      <c r="H3" s="17" t="s">
        <v>17</v>
      </c>
      <c r="I3" s="18">
        <v>4</v>
      </c>
      <c r="J3" s="31" t="s">
        <v>44</v>
      </c>
      <c r="K3" s="190" t="s">
        <v>19</v>
      </c>
    </row>
    <row r="4" spans="1:11" ht="22.5" customHeight="1">
      <c r="A4" s="188"/>
      <c r="B4" s="173"/>
      <c r="C4" s="171"/>
      <c r="D4" s="176"/>
      <c r="E4" s="104">
        <v>0.5416666666666666</v>
      </c>
      <c r="F4" s="27" t="s">
        <v>52</v>
      </c>
      <c r="G4" s="19">
        <v>9</v>
      </c>
      <c r="H4" s="20" t="s">
        <v>17</v>
      </c>
      <c r="I4" s="21">
        <v>3</v>
      </c>
      <c r="J4" s="32" t="s">
        <v>47</v>
      </c>
      <c r="K4" s="190"/>
    </row>
    <row r="5" spans="1:11" ht="22.5" customHeight="1" thickBot="1">
      <c r="A5" s="189"/>
      <c r="B5" s="174"/>
      <c r="C5" s="37" t="s">
        <v>58</v>
      </c>
      <c r="D5" s="102" t="s">
        <v>33</v>
      </c>
      <c r="E5" s="105">
        <v>0.4166666666666667</v>
      </c>
      <c r="F5" s="28" t="s">
        <v>62</v>
      </c>
      <c r="G5" s="22">
        <v>2</v>
      </c>
      <c r="H5" s="23" t="s">
        <v>17</v>
      </c>
      <c r="I5" s="24">
        <v>5</v>
      </c>
      <c r="J5" s="33" t="s">
        <v>50</v>
      </c>
      <c r="K5" s="190"/>
    </row>
    <row r="6" spans="1:11" ht="22.5" customHeight="1">
      <c r="A6" s="187">
        <v>2</v>
      </c>
      <c r="B6" s="173">
        <v>42148</v>
      </c>
      <c r="C6" s="170" t="s">
        <v>45</v>
      </c>
      <c r="D6" s="161" t="s">
        <v>34</v>
      </c>
      <c r="E6" s="103">
        <v>0.4166666666666667</v>
      </c>
      <c r="F6" s="29" t="s">
        <v>50</v>
      </c>
      <c r="G6" s="16">
        <v>5</v>
      </c>
      <c r="H6" s="17" t="s">
        <v>17</v>
      </c>
      <c r="I6" s="18">
        <v>9</v>
      </c>
      <c r="J6" s="34" t="s">
        <v>44</v>
      </c>
      <c r="K6" s="190"/>
    </row>
    <row r="7" spans="1:11" ht="22.5" customHeight="1">
      <c r="A7" s="188"/>
      <c r="B7" s="173"/>
      <c r="C7" s="171"/>
      <c r="D7" s="161"/>
      <c r="E7" s="104">
        <v>0.5416666666666666</v>
      </c>
      <c r="F7" s="27" t="s">
        <v>52</v>
      </c>
      <c r="G7" s="19">
        <v>3</v>
      </c>
      <c r="H7" s="20" t="s">
        <v>17</v>
      </c>
      <c r="I7" s="21">
        <v>1</v>
      </c>
      <c r="J7" s="35" t="s">
        <v>61</v>
      </c>
      <c r="K7" s="190"/>
    </row>
    <row r="8" spans="1:10" ht="22.5" customHeight="1" thickBot="1">
      <c r="A8" s="189"/>
      <c r="B8" s="173"/>
      <c r="C8" s="37" t="s">
        <v>58</v>
      </c>
      <c r="D8" s="102" t="s">
        <v>33</v>
      </c>
      <c r="E8" s="105">
        <v>0.5416666666666666</v>
      </c>
      <c r="F8" s="30" t="s">
        <v>62</v>
      </c>
      <c r="G8" s="22">
        <v>2</v>
      </c>
      <c r="H8" s="23" t="s">
        <v>17</v>
      </c>
      <c r="I8" s="24">
        <v>2</v>
      </c>
      <c r="J8" s="36" t="s">
        <v>47</v>
      </c>
    </row>
    <row r="9" spans="1:12" ht="22.5" customHeight="1">
      <c r="A9" s="187">
        <v>3</v>
      </c>
      <c r="B9" s="172">
        <v>42169</v>
      </c>
      <c r="C9" s="170" t="s">
        <v>45</v>
      </c>
      <c r="D9" s="150" t="s">
        <v>34</v>
      </c>
      <c r="E9" s="103">
        <v>0.5</v>
      </c>
      <c r="F9" s="29" t="s">
        <v>52</v>
      </c>
      <c r="G9" s="16">
        <v>3</v>
      </c>
      <c r="H9" s="17" t="s">
        <v>17</v>
      </c>
      <c r="I9" s="18">
        <v>2</v>
      </c>
      <c r="J9" s="34" t="s">
        <v>44</v>
      </c>
      <c r="K9" s="15" t="s">
        <v>44</v>
      </c>
      <c r="L9" s="15" t="s">
        <v>45</v>
      </c>
    </row>
    <row r="10" spans="1:12" ht="22.5" customHeight="1">
      <c r="A10" s="188"/>
      <c r="B10" s="173"/>
      <c r="C10" s="171"/>
      <c r="D10" s="151"/>
      <c r="E10" s="104">
        <v>0.625</v>
      </c>
      <c r="F10" s="27" t="s">
        <v>61</v>
      </c>
      <c r="G10" s="19">
        <v>0</v>
      </c>
      <c r="H10" s="20" t="s">
        <v>17</v>
      </c>
      <c r="I10" s="21">
        <v>1</v>
      </c>
      <c r="J10" s="35" t="s">
        <v>62</v>
      </c>
      <c r="K10" s="15" t="s">
        <v>47</v>
      </c>
      <c r="L10" s="15" t="s">
        <v>58</v>
      </c>
    </row>
    <row r="11" spans="1:12" ht="22.5" customHeight="1" thickBot="1">
      <c r="A11" s="189"/>
      <c r="B11" s="174"/>
      <c r="C11" s="37" t="s">
        <v>48</v>
      </c>
      <c r="D11" s="102" t="s">
        <v>37</v>
      </c>
      <c r="E11" s="105">
        <v>0.5416666666666666</v>
      </c>
      <c r="F11" s="28" t="s">
        <v>47</v>
      </c>
      <c r="G11" s="22">
        <v>3</v>
      </c>
      <c r="H11" s="23" t="s">
        <v>17</v>
      </c>
      <c r="I11" s="24">
        <v>8</v>
      </c>
      <c r="J11" s="33" t="s">
        <v>50</v>
      </c>
      <c r="K11" s="15" t="s">
        <v>50</v>
      </c>
      <c r="L11" s="15" t="s">
        <v>48</v>
      </c>
    </row>
    <row r="12" spans="1:12" ht="22.5" customHeight="1">
      <c r="A12" s="187">
        <v>4</v>
      </c>
      <c r="B12" s="173">
        <v>42190</v>
      </c>
      <c r="C12" s="170" t="s">
        <v>45</v>
      </c>
      <c r="D12" s="161" t="s">
        <v>38</v>
      </c>
      <c r="E12" s="103">
        <v>0.4166666666666667</v>
      </c>
      <c r="F12" s="29" t="s">
        <v>52</v>
      </c>
      <c r="G12" s="16">
        <v>3</v>
      </c>
      <c r="H12" s="17" t="s">
        <v>17</v>
      </c>
      <c r="I12" s="18">
        <v>3</v>
      </c>
      <c r="J12" s="34" t="s">
        <v>50</v>
      </c>
      <c r="K12" s="15" t="s">
        <v>52</v>
      </c>
      <c r="L12" s="15"/>
    </row>
    <row r="13" spans="1:11" ht="22.5" customHeight="1">
      <c r="A13" s="188"/>
      <c r="B13" s="173"/>
      <c r="C13" s="171"/>
      <c r="D13" s="151"/>
      <c r="E13" s="104">
        <v>0.5416666666666666</v>
      </c>
      <c r="F13" s="27" t="s">
        <v>44</v>
      </c>
      <c r="G13" s="19">
        <v>4</v>
      </c>
      <c r="H13" s="20" t="s">
        <v>17</v>
      </c>
      <c r="I13" s="21">
        <v>0</v>
      </c>
      <c r="J13" s="35" t="s">
        <v>62</v>
      </c>
      <c r="K13" s="15" t="s">
        <v>54</v>
      </c>
    </row>
    <row r="14" spans="1:11" ht="22.5" customHeight="1" thickBot="1">
      <c r="A14" s="189"/>
      <c r="B14" s="173"/>
      <c r="C14" s="37" t="s">
        <v>48</v>
      </c>
      <c r="D14" s="102" t="s">
        <v>39</v>
      </c>
      <c r="E14" s="105">
        <v>0.5416666666666666</v>
      </c>
      <c r="F14" s="28" t="s">
        <v>47</v>
      </c>
      <c r="G14" s="22">
        <v>9</v>
      </c>
      <c r="H14" s="23" t="s">
        <v>17</v>
      </c>
      <c r="I14" s="24">
        <v>1</v>
      </c>
      <c r="J14" s="33" t="s">
        <v>61</v>
      </c>
      <c r="K14" s="15" t="s">
        <v>62</v>
      </c>
    </row>
    <row r="15" spans="1:11" ht="22.5" customHeight="1">
      <c r="A15" s="187">
        <v>5</v>
      </c>
      <c r="B15" s="172">
        <v>42204</v>
      </c>
      <c r="C15" s="170" t="s">
        <v>45</v>
      </c>
      <c r="D15" s="161" t="s">
        <v>34</v>
      </c>
      <c r="E15" s="103">
        <v>0.4166666666666667</v>
      </c>
      <c r="F15" s="29" t="s">
        <v>50</v>
      </c>
      <c r="G15" s="16">
        <v>3</v>
      </c>
      <c r="H15" s="17" t="s">
        <v>17</v>
      </c>
      <c r="I15" s="18">
        <v>6</v>
      </c>
      <c r="J15" s="34" t="s">
        <v>61</v>
      </c>
      <c r="K15" s="9"/>
    </row>
    <row r="16" spans="1:10" ht="22.5" customHeight="1">
      <c r="A16" s="188"/>
      <c r="B16" s="173"/>
      <c r="C16" s="171"/>
      <c r="D16" s="166"/>
      <c r="E16" s="104">
        <v>0.5416666666666666</v>
      </c>
      <c r="F16" s="27" t="s">
        <v>52</v>
      </c>
      <c r="G16" s="19">
        <v>6</v>
      </c>
      <c r="H16" s="20" t="s">
        <v>17</v>
      </c>
      <c r="I16" s="21">
        <v>0</v>
      </c>
      <c r="J16" s="35" t="s">
        <v>62</v>
      </c>
    </row>
    <row r="17" spans="1:10" ht="22.5" customHeight="1" thickBot="1">
      <c r="A17" s="189"/>
      <c r="B17" s="174"/>
      <c r="C17" s="37" t="s">
        <v>48</v>
      </c>
      <c r="D17" s="102" t="s">
        <v>36</v>
      </c>
      <c r="E17" s="105">
        <v>0.5416666666666666</v>
      </c>
      <c r="F17" s="28" t="s">
        <v>47</v>
      </c>
      <c r="G17" s="22">
        <v>2</v>
      </c>
      <c r="H17" s="23" t="s">
        <v>17</v>
      </c>
      <c r="I17" s="24">
        <v>5</v>
      </c>
      <c r="J17" s="33" t="s">
        <v>44</v>
      </c>
    </row>
    <row r="18" spans="1:10" ht="22.5" customHeight="1">
      <c r="A18" s="177">
        <v>6</v>
      </c>
      <c r="B18" s="172">
        <v>42232</v>
      </c>
      <c r="C18" s="170" t="s">
        <v>45</v>
      </c>
      <c r="D18" s="161" t="s">
        <v>34</v>
      </c>
      <c r="E18" s="103">
        <v>0.4166666666666667</v>
      </c>
      <c r="F18" s="29" t="s">
        <v>50</v>
      </c>
      <c r="G18" s="16">
        <v>6</v>
      </c>
      <c r="H18" s="17" t="s">
        <v>17</v>
      </c>
      <c r="I18" s="18">
        <v>4</v>
      </c>
      <c r="J18" s="109" t="s">
        <v>62</v>
      </c>
    </row>
    <row r="19" spans="1:10" ht="22.5" customHeight="1">
      <c r="A19" s="178"/>
      <c r="B19" s="173"/>
      <c r="C19" s="171"/>
      <c r="D19" s="161"/>
      <c r="E19" s="104">
        <v>0.5416666666666666</v>
      </c>
      <c r="F19" s="27" t="s">
        <v>44</v>
      </c>
      <c r="G19" s="19">
        <v>3</v>
      </c>
      <c r="H19" s="20" t="s">
        <v>17</v>
      </c>
      <c r="I19" s="21">
        <v>0</v>
      </c>
      <c r="J19" s="35" t="s">
        <v>61</v>
      </c>
    </row>
    <row r="20" spans="1:10" ht="22.5" customHeight="1" thickBot="1">
      <c r="A20" s="179"/>
      <c r="B20" s="173"/>
      <c r="C20" s="37" t="s">
        <v>48</v>
      </c>
      <c r="D20" s="102" t="s">
        <v>36</v>
      </c>
      <c r="E20" s="105">
        <v>0.5416666666666666</v>
      </c>
      <c r="F20" s="28" t="s">
        <v>47</v>
      </c>
      <c r="G20" s="22">
        <v>4</v>
      </c>
      <c r="H20" s="23" t="s">
        <v>17</v>
      </c>
      <c r="I20" s="24">
        <v>4</v>
      </c>
      <c r="J20" s="33" t="s">
        <v>52</v>
      </c>
    </row>
    <row r="21" spans="1:10" ht="22.5" customHeight="1">
      <c r="A21" s="177">
        <v>7</v>
      </c>
      <c r="B21" s="172">
        <v>42239</v>
      </c>
      <c r="C21" s="170" t="s">
        <v>45</v>
      </c>
      <c r="D21" s="161" t="s">
        <v>38</v>
      </c>
      <c r="E21" s="103">
        <v>0.4166666666666667</v>
      </c>
      <c r="F21" s="29" t="s">
        <v>44</v>
      </c>
      <c r="G21" s="16">
        <v>9</v>
      </c>
      <c r="H21" s="17" t="s">
        <v>17</v>
      </c>
      <c r="I21" s="18">
        <v>2</v>
      </c>
      <c r="J21" s="34" t="s">
        <v>50</v>
      </c>
    </row>
    <row r="22" spans="1:10" ht="22.5" customHeight="1">
      <c r="A22" s="178"/>
      <c r="B22" s="173"/>
      <c r="C22" s="171"/>
      <c r="D22" s="151"/>
      <c r="E22" s="104">
        <v>0.5416666666666666</v>
      </c>
      <c r="F22" s="27" t="s">
        <v>61</v>
      </c>
      <c r="G22" s="19">
        <v>3</v>
      </c>
      <c r="H22" s="20" t="s">
        <v>17</v>
      </c>
      <c r="I22" s="21">
        <v>2</v>
      </c>
      <c r="J22" s="35" t="s">
        <v>52</v>
      </c>
    </row>
    <row r="23" spans="1:10" ht="22.5" customHeight="1" thickBot="1">
      <c r="A23" s="179"/>
      <c r="B23" s="174"/>
      <c r="C23" s="37" t="s">
        <v>48</v>
      </c>
      <c r="D23" s="102" t="s">
        <v>39</v>
      </c>
      <c r="E23" s="105">
        <v>0.5416666666666666</v>
      </c>
      <c r="F23" s="28" t="s">
        <v>47</v>
      </c>
      <c r="G23" s="22">
        <v>7</v>
      </c>
      <c r="H23" s="23" t="s">
        <v>17</v>
      </c>
      <c r="I23" s="24">
        <v>1</v>
      </c>
      <c r="J23" s="33" t="s">
        <v>62</v>
      </c>
    </row>
    <row r="24" spans="1:10" ht="22.5" customHeight="1">
      <c r="A24" s="177">
        <v>8</v>
      </c>
      <c r="B24" s="172">
        <v>42246</v>
      </c>
      <c r="C24" s="170" t="s">
        <v>45</v>
      </c>
      <c r="D24" s="161" t="s">
        <v>34</v>
      </c>
      <c r="E24" s="103">
        <v>0.4166666666666667</v>
      </c>
      <c r="F24" s="29" t="s">
        <v>44</v>
      </c>
      <c r="G24" s="16">
        <v>1</v>
      </c>
      <c r="H24" s="17" t="s">
        <v>17</v>
      </c>
      <c r="I24" s="18">
        <v>1</v>
      </c>
      <c r="J24" s="34" t="s">
        <v>52</v>
      </c>
    </row>
    <row r="25" spans="1:10" ht="22.5" customHeight="1">
      <c r="A25" s="178"/>
      <c r="B25" s="173"/>
      <c r="C25" s="171"/>
      <c r="D25" s="151"/>
      <c r="E25" s="104">
        <v>0.5416666666666666</v>
      </c>
      <c r="F25" s="27" t="s">
        <v>50</v>
      </c>
      <c r="G25" s="19">
        <v>4</v>
      </c>
      <c r="H25" s="20" t="s">
        <v>17</v>
      </c>
      <c r="I25" s="21">
        <v>2</v>
      </c>
      <c r="J25" s="35" t="s">
        <v>47</v>
      </c>
    </row>
    <row r="26" spans="1:10" ht="22.5" customHeight="1" thickBot="1">
      <c r="A26" s="179"/>
      <c r="B26" s="174"/>
      <c r="C26" s="37" t="s">
        <v>58</v>
      </c>
      <c r="D26" s="102" t="s">
        <v>40</v>
      </c>
      <c r="E26" s="105">
        <v>0.4166666666666667</v>
      </c>
      <c r="F26" s="28" t="s">
        <v>62</v>
      </c>
      <c r="G26" s="22">
        <v>2</v>
      </c>
      <c r="H26" s="23" t="s">
        <v>17</v>
      </c>
      <c r="I26" s="24">
        <v>1</v>
      </c>
      <c r="J26" s="33" t="s">
        <v>61</v>
      </c>
    </row>
    <row r="27" spans="1:10" ht="22.5" customHeight="1">
      <c r="A27" s="177">
        <v>9</v>
      </c>
      <c r="B27" s="172">
        <v>42260</v>
      </c>
      <c r="C27" s="170" t="s">
        <v>45</v>
      </c>
      <c r="D27" s="161" t="s">
        <v>38</v>
      </c>
      <c r="E27" s="103">
        <v>0.4166666666666667</v>
      </c>
      <c r="F27" s="29" t="s">
        <v>50</v>
      </c>
      <c r="G27" s="16">
        <v>3</v>
      </c>
      <c r="H27" s="17" t="s">
        <v>17</v>
      </c>
      <c r="I27" s="18">
        <v>4</v>
      </c>
      <c r="J27" s="34" t="s">
        <v>52</v>
      </c>
    </row>
    <row r="28" spans="1:10" ht="22.5" customHeight="1">
      <c r="A28" s="178"/>
      <c r="B28" s="173"/>
      <c r="C28" s="171"/>
      <c r="D28" s="151"/>
      <c r="E28" s="104">
        <v>0.5416666666666666</v>
      </c>
      <c r="F28" s="27" t="s">
        <v>61</v>
      </c>
      <c r="G28" s="19">
        <v>4</v>
      </c>
      <c r="H28" s="20" t="s">
        <v>17</v>
      </c>
      <c r="I28" s="21">
        <v>3</v>
      </c>
      <c r="J28" s="35" t="s">
        <v>47</v>
      </c>
    </row>
    <row r="29" spans="1:10" ht="22.5" customHeight="1" thickBot="1">
      <c r="A29" s="179"/>
      <c r="B29" s="174"/>
      <c r="C29" s="37" t="s">
        <v>58</v>
      </c>
      <c r="D29" s="102" t="s">
        <v>40</v>
      </c>
      <c r="E29" s="105">
        <v>0.4166666666666667</v>
      </c>
      <c r="F29" s="28" t="s">
        <v>62</v>
      </c>
      <c r="G29" s="22">
        <v>0</v>
      </c>
      <c r="H29" s="23" t="s">
        <v>17</v>
      </c>
      <c r="I29" s="24">
        <v>3</v>
      </c>
      <c r="J29" s="33" t="s">
        <v>44</v>
      </c>
    </row>
    <row r="30" spans="1:10" ht="22.5" customHeight="1">
      <c r="A30" s="178">
        <v>10</v>
      </c>
      <c r="B30" s="182">
        <v>42267</v>
      </c>
      <c r="C30" s="170" t="s">
        <v>45</v>
      </c>
      <c r="D30" s="161" t="s">
        <v>38</v>
      </c>
      <c r="E30" s="103">
        <v>0.4166666666666667</v>
      </c>
      <c r="F30" s="29" t="s">
        <v>61</v>
      </c>
      <c r="G30" s="16">
        <v>3</v>
      </c>
      <c r="H30" s="17" t="s">
        <v>17</v>
      </c>
      <c r="I30" s="18">
        <v>7</v>
      </c>
      <c r="J30" s="34" t="s">
        <v>50</v>
      </c>
    </row>
    <row r="31" spans="1:10" ht="22.5" customHeight="1">
      <c r="A31" s="178"/>
      <c r="B31" s="183"/>
      <c r="C31" s="171"/>
      <c r="D31" s="151"/>
      <c r="E31" s="104">
        <v>0.5416666666666666</v>
      </c>
      <c r="F31" s="27" t="s">
        <v>44</v>
      </c>
      <c r="G31" s="19">
        <v>14</v>
      </c>
      <c r="H31" s="20" t="s">
        <v>17</v>
      </c>
      <c r="I31" s="21">
        <v>2</v>
      </c>
      <c r="J31" s="35" t="s">
        <v>47</v>
      </c>
    </row>
    <row r="32" spans="1:10" ht="22.5" customHeight="1" thickBot="1">
      <c r="A32" s="179"/>
      <c r="B32" s="184"/>
      <c r="C32" s="37" t="s">
        <v>58</v>
      </c>
      <c r="D32" s="96" t="s">
        <v>40</v>
      </c>
      <c r="E32" s="105">
        <v>0.4166666666666667</v>
      </c>
      <c r="F32" s="28" t="s">
        <v>62</v>
      </c>
      <c r="G32" s="22">
        <v>3</v>
      </c>
      <c r="H32" s="23" t="s">
        <v>17</v>
      </c>
      <c r="I32" s="24">
        <v>4</v>
      </c>
      <c r="J32" s="33" t="s">
        <v>52</v>
      </c>
    </row>
    <row r="33" spans="1:10" ht="13.5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2:6" ht="13.5">
      <c r="B34" s="181" t="s">
        <v>15</v>
      </c>
      <c r="C34" s="181"/>
      <c r="D34" s="181"/>
      <c r="E34" s="181"/>
      <c r="F34" s="181"/>
    </row>
  </sheetData>
  <sheetProtection/>
  <mergeCells count="45">
    <mergeCell ref="K3:K7"/>
    <mergeCell ref="A15:A17"/>
    <mergeCell ref="B15:B17"/>
    <mergeCell ref="A9:A11"/>
    <mergeCell ref="B9:B11"/>
    <mergeCell ref="A12:A14"/>
    <mergeCell ref="B12:B14"/>
    <mergeCell ref="D9:D10"/>
    <mergeCell ref="C3:C4"/>
    <mergeCell ref="A1:J1"/>
    <mergeCell ref="G2:I2"/>
    <mergeCell ref="A3:A5"/>
    <mergeCell ref="B3:B5"/>
    <mergeCell ref="A6:A8"/>
    <mergeCell ref="B6:B8"/>
    <mergeCell ref="B27:B29"/>
    <mergeCell ref="A27:A29"/>
    <mergeCell ref="A33:J33"/>
    <mergeCell ref="B34:F34"/>
    <mergeCell ref="A18:A20"/>
    <mergeCell ref="A30:A32"/>
    <mergeCell ref="B30:B32"/>
    <mergeCell ref="D21:D22"/>
    <mergeCell ref="A21:A23"/>
    <mergeCell ref="A24:A26"/>
    <mergeCell ref="B18:B20"/>
    <mergeCell ref="B21:B23"/>
    <mergeCell ref="B24:B26"/>
    <mergeCell ref="C9:C10"/>
    <mergeCell ref="C18:C19"/>
    <mergeCell ref="D3:D4"/>
    <mergeCell ref="D18:D19"/>
    <mergeCell ref="D6:D7"/>
    <mergeCell ref="D12:D13"/>
    <mergeCell ref="D15:D16"/>
    <mergeCell ref="D24:D25"/>
    <mergeCell ref="D27:D28"/>
    <mergeCell ref="D30:D31"/>
    <mergeCell ref="C6:C7"/>
    <mergeCell ref="C12:C13"/>
    <mergeCell ref="C15:C16"/>
    <mergeCell ref="C21:C22"/>
    <mergeCell ref="C24:C25"/>
    <mergeCell ref="C27:C28"/>
    <mergeCell ref="C30:C31"/>
  </mergeCells>
  <conditionalFormatting sqref="G3:G5 I3:I5">
    <cfRule type="cellIs" priority="6" dxfId="3" operator="equal" stopIfTrue="1">
      <formula>99</formula>
    </cfRule>
  </conditionalFormatting>
  <conditionalFormatting sqref="G6:G32 I6:I32">
    <cfRule type="cellIs" priority="1" dxfId="3" operator="equal" stopIfTrue="1">
      <formula>99</formula>
    </cfRule>
  </conditionalFormatting>
  <dataValidations count="2">
    <dataValidation type="list" allowBlank="1" showInputMessage="1" showErrorMessage="1" sqref="F3:F32 J3:J32">
      <formula1>$K$9:$K$14</formula1>
    </dataValidation>
    <dataValidation type="list" allowBlank="1" showInputMessage="1" showErrorMessage="1" sqref="C26:C27 C8:C9 C17:C18 C3:C6 C11:C12 C14:C15 C20:C21 C23:C24 C29:C30 C32">
      <formula1>$L$9:$L$12</formula1>
    </dataValidation>
  </dataValidations>
  <printOptions/>
  <pageMargins left="0.4724409448818898" right="0.3149606299212598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tabSelected="1" zoomScale="70" zoomScaleNormal="70" zoomScalePageLayoutView="0" workbookViewId="0" topLeftCell="A1">
      <selection activeCell="AG27" sqref="AG27"/>
    </sheetView>
  </sheetViews>
  <sheetFormatPr defaultColWidth="9.00390625" defaultRowHeight="13.5"/>
  <cols>
    <col min="1" max="3" width="6.625" style="1" customWidth="1"/>
    <col min="4" max="21" width="3.375" style="1" customWidth="1"/>
    <col min="22" max="29" width="7.625" style="1" customWidth="1"/>
    <col min="30" max="30" width="14.875" style="1" customWidth="1"/>
    <col min="31" max="57" width="5.625" style="1" customWidth="1"/>
    <col min="58" max="16384" width="9.00390625" style="1" customWidth="1"/>
  </cols>
  <sheetData>
    <row r="1" spans="1:29" s="3" customFormat="1" ht="33.75" customHeight="1">
      <c r="A1" s="241" t="s">
        <v>63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s="3" customFormat="1" ht="24.75" customHeight="1">
      <c r="A2" s="25"/>
      <c r="B2" s="106" t="s">
        <v>64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107"/>
      <c r="AA2" s="25"/>
      <c r="AB2" s="25"/>
      <c r="AC2" s="25"/>
    </row>
    <row r="3" spans="1:29" s="3" customFormat="1" ht="24.75" customHeight="1">
      <c r="A3" s="25"/>
      <c r="B3" s="191" t="s">
        <v>65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07"/>
      <c r="AA3" s="25"/>
      <c r="AB3" s="25"/>
      <c r="AC3" s="25"/>
    </row>
    <row r="4" spans="1:29" s="3" customFormat="1" ht="24.75" customHeight="1">
      <c r="A4" s="25"/>
      <c r="B4" s="191" t="s">
        <v>66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06"/>
      <c r="AB4" s="106"/>
      <c r="AC4" s="106"/>
    </row>
    <row r="5" spans="1:29" ht="18" customHeight="1" thickBot="1">
      <c r="A5" s="2"/>
      <c r="Z5" s="248">
        <v>42267</v>
      </c>
      <c r="AA5" s="248"/>
      <c r="AB5" s="248"/>
      <c r="AC5" s="1" t="s">
        <v>22</v>
      </c>
    </row>
    <row r="6" spans="1:30" ht="30" customHeight="1">
      <c r="A6" s="227" t="s">
        <v>8</v>
      </c>
      <c r="B6" s="228"/>
      <c r="C6" s="228"/>
      <c r="D6" s="242" t="s">
        <v>72</v>
      </c>
      <c r="E6" s="216"/>
      <c r="F6" s="217"/>
      <c r="G6" s="194" t="s">
        <v>73</v>
      </c>
      <c r="H6" s="195"/>
      <c r="I6" s="196"/>
      <c r="J6" s="194" t="s">
        <v>74</v>
      </c>
      <c r="K6" s="195"/>
      <c r="L6" s="196"/>
      <c r="M6" s="194" t="s">
        <v>75</v>
      </c>
      <c r="N6" s="195"/>
      <c r="O6" s="196"/>
      <c r="P6" s="216" t="s">
        <v>78</v>
      </c>
      <c r="Q6" s="216"/>
      <c r="R6" s="217"/>
      <c r="S6" s="244" t="s">
        <v>76</v>
      </c>
      <c r="T6" s="216"/>
      <c r="U6" s="217"/>
      <c r="V6" s="234" t="s">
        <v>0</v>
      </c>
      <c r="W6" s="236" t="s">
        <v>1</v>
      </c>
      <c r="X6" s="238" t="s">
        <v>2</v>
      </c>
      <c r="Y6" s="238" t="s">
        <v>3</v>
      </c>
      <c r="Z6" s="238" t="s">
        <v>4</v>
      </c>
      <c r="AA6" s="238" t="s">
        <v>5</v>
      </c>
      <c r="AB6" s="238" t="s">
        <v>6</v>
      </c>
      <c r="AC6" s="246" t="s">
        <v>7</v>
      </c>
      <c r="AD6" s="193" t="s">
        <v>21</v>
      </c>
    </row>
    <row r="7" spans="1:30" ht="30" customHeight="1" thickBot="1">
      <c r="A7" s="229"/>
      <c r="B7" s="230"/>
      <c r="C7" s="230"/>
      <c r="D7" s="243"/>
      <c r="E7" s="218"/>
      <c r="F7" s="219"/>
      <c r="G7" s="197"/>
      <c r="H7" s="198"/>
      <c r="I7" s="199"/>
      <c r="J7" s="197"/>
      <c r="K7" s="198"/>
      <c r="L7" s="199"/>
      <c r="M7" s="197"/>
      <c r="N7" s="198"/>
      <c r="O7" s="199"/>
      <c r="P7" s="218"/>
      <c r="Q7" s="218"/>
      <c r="R7" s="219"/>
      <c r="S7" s="245"/>
      <c r="T7" s="218"/>
      <c r="U7" s="219"/>
      <c r="V7" s="235"/>
      <c r="W7" s="237"/>
      <c r="X7" s="239"/>
      <c r="Y7" s="239"/>
      <c r="Z7" s="239"/>
      <c r="AA7" s="239"/>
      <c r="AB7" s="239"/>
      <c r="AC7" s="247"/>
      <c r="AD7" s="193"/>
    </row>
    <row r="8" spans="1:30" ht="15" customHeight="1">
      <c r="A8" s="200" t="s">
        <v>67</v>
      </c>
      <c r="B8" s="201"/>
      <c r="C8" s="201"/>
      <c r="D8" s="251"/>
      <c r="E8" s="208"/>
      <c r="F8" s="209"/>
      <c r="G8" s="110"/>
      <c r="H8" s="38" t="str">
        <f>IF(G9=99,"　",IF(G9&gt;I9,"○",IF(G9=I9,"△","●")))</f>
        <v>○</v>
      </c>
      <c r="I8" s="111"/>
      <c r="J8" s="110"/>
      <c r="K8" s="38" t="str">
        <f>IF(J9=99,"　",IF(J9&gt;L9,"○",IF(J9=L9,"△","●")))</f>
        <v>○</v>
      </c>
      <c r="L8" s="111"/>
      <c r="M8" s="112"/>
      <c r="N8" s="38" t="str">
        <f>IF(M9=99,"　",IF(M9&gt;O9,"○",IF(M9=O9,"△","●")))</f>
        <v>●</v>
      </c>
      <c r="O8" s="113"/>
      <c r="P8" s="112"/>
      <c r="Q8" s="38" t="str">
        <f>IF(P9=99,"　",IF(P9&gt;R9,"○",IF(P9=R9,"△","●")))</f>
        <v>○</v>
      </c>
      <c r="R8" s="113"/>
      <c r="S8" s="112"/>
      <c r="T8" s="38" t="str">
        <f>IF(S9=99,"　",IF(S9&gt;U9,"○",IF(S9=U9,"△","●")))</f>
        <v>○</v>
      </c>
      <c r="U8" s="114"/>
      <c r="V8" s="254">
        <f>W8*3+X8*1</f>
        <v>25</v>
      </c>
      <c r="W8" s="255">
        <f>IF(H10="○",1,0)+IF(H8="○",1,0)+IF(K8="○",1,0)+IF(N8="○",1,0)+IF(Q8="○",1,0)+IF(T8="○",1,0)+IF(K10="○",1,0)+IF(N10="○",1,0)+IF(Q10="○",1,0)+IF(T10="○",1,0)</f>
        <v>8</v>
      </c>
      <c r="X8" s="240">
        <f>IF(H10="△",1,0)+IF(H8="△",1,0)+IF(K8="△",1,0)+IF(N8="△",1,0)+IF(Q8="△",1,0)+IF(T8="△",1,0)+IF(K10="△",1,0)+IF(N10="△",1,0)+IF(Q10="△",1,0)+IF(T10="△",1,0)</f>
        <v>1</v>
      </c>
      <c r="Y8" s="240">
        <f>IF(H10="●",1,0)+IF(H8="●",1,0)+IF(K8="●",1,0)+IF(N8="●",1,0)+IF(Q8="●",1,0)+IF(T8="●",1,0)+IF(K10="●",1,0)+IF(N10="●",1,0)+IF(Q10="●",1,0)+IF(T10="●",1,0)</f>
        <v>1</v>
      </c>
      <c r="Z8" s="240">
        <f>IF(G11=99,0,G11)+IF(G9=99,0,G9)+IF(J9=99,0,J9)+IF(M9=99,0,M9)+IF(P9=99,0,P9)+IF(S9=99,0,S9)+IF(J11=99,0,J11)+IF(M11=99,0,M11)+IF(P11=99,0,P11)+IF(S11=99,0,S11)</f>
        <v>54</v>
      </c>
      <c r="AA8" s="240">
        <f>IF(I11=99,0,I11)+IF(I9=99,0,I9)+IF(L9=99,0,L9)+IF(O9=99,0,O9)+IF(R9=99,0,R9)+IF(U9=99,0,U9)+IF(L11=99,0,L11)+IF(O11=99,0,O11)+IF(R11=99,0,R11)+IF(U11=99,0,U11)</f>
        <v>18</v>
      </c>
      <c r="AB8" s="240">
        <f>Z8-AA8</f>
        <v>36</v>
      </c>
      <c r="AC8" s="231">
        <f>RANK(AD8,AD8:AD31)</f>
        <v>1</v>
      </c>
      <c r="AD8" s="192">
        <f>V8+AB8/100+Z8/1000</f>
        <v>25.413999999999998</v>
      </c>
    </row>
    <row r="9" spans="1:30" ht="15" customHeight="1">
      <c r="A9" s="202"/>
      <c r="B9" s="201"/>
      <c r="C9" s="201"/>
      <c r="D9" s="252"/>
      <c r="E9" s="211"/>
      <c r="F9" s="212"/>
      <c r="G9" s="115">
        <f>'結果入力'!I17</f>
        <v>5</v>
      </c>
      <c r="H9" s="38" t="s">
        <v>20</v>
      </c>
      <c r="I9" s="116">
        <f>'結果入力'!G17</f>
        <v>2</v>
      </c>
      <c r="J9" s="115">
        <f>'結果入力'!I6</f>
        <v>9</v>
      </c>
      <c r="K9" s="38" t="s">
        <v>20</v>
      </c>
      <c r="L9" s="116">
        <f>'結果入力'!G6</f>
        <v>5</v>
      </c>
      <c r="M9" s="115">
        <f>'結果入力'!I9</f>
        <v>2</v>
      </c>
      <c r="N9" s="38" t="s">
        <v>20</v>
      </c>
      <c r="O9" s="116">
        <f>'結果入力'!G9</f>
        <v>3</v>
      </c>
      <c r="P9" s="115">
        <f>'結果入力'!I3</f>
        <v>4</v>
      </c>
      <c r="Q9" s="38" t="s">
        <v>20</v>
      </c>
      <c r="R9" s="117">
        <f>'結果入力'!G3</f>
        <v>3</v>
      </c>
      <c r="S9" s="115">
        <f>'結果入力'!G13</f>
        <v>4</v>
      </c>
      <c r="T9" s="38" t="s">
        <v>20</v>
      </c>
      <c r="U9" s="118">
        <f>'結果入力'!I13</f>
        <v>0</v>
      </c>
      <c r="V9" s="249"/>
      <c r="W9" s="205"/>
      <c r="X9" s="220"/>
      <c r="Y9" s="220"/>
      <c r="Z9" s="220"/>
      <c r="AA9" s="220"/>
      <c r="AB9" s="220"/>
      <c r="AC9" s="232"/>
      <c r="AD9" s="192"/>
    </row>
    <row r="10" spans="1:30" ht="15" customHeight="1">
      <c r="A10" s="202"/>
      <c r="B10" s="201"/>
      <c r="C10" s="201"/>
      <c r="D10" s="252"/>
      <c r="E10" s="211"/>
      <c r="F10" s="212"/>
      <c r="G10" s="119"/>
      <c r="H10" s="38" t="str">
        <f>IF(G11=99,"　",IF(G11&gt;I11,"○",IF(G11=I11,"△","●")))</f>
        <v>○</v>
      </c>
      <c r="I10" s="120"/>
      <c r="J10" s="119"/>
      <c r="K10" s="38" t="str">
        <f>IF(J11=99,"　",IF(J11&gt;L11,"○",IF(J11=L11,"△","●")))</f>
        <v>○</v>
      </c>
      <c r="L10" s="120"/>
      <c r="M10" s="121"/>
      <c r="N10" s="38" t="str">
        <f>IF(M11=99,"　",IF(M11&gt;O11,"○",IF(M11=O11,"△","●")))</f>
        <v>△</v>
      </c>
      <c r="O10" s="113"/>
      <c r="P10" s="121"/>
      <c r="Q10" s="38" t="str">
        <f>IF(P11=99,"　",IF(P11&gt;R11,"○",IF(P11=R11,"△","●")))</f>
        <v>○</v>
      </c>
      <c r="R10" s="113"/>
      <c r="S10" s="121"/>
      <c r="T10" s="38" t="str">
        <f>IF(S11=99,"　",IF(S11&gt;U11,"○",IF(S11=U11,"△","●")))</f>
        <v>○</v>
      </c>
      <c r="U10" s="122"/>
      <c r="V10" s="249"/>
      <c r="W10" s="205"/>
      <c r="X10" s="220">
        <f>IF(E10="△",1,0)+IF(H10="△",1,0)+IF(K10="△",1,0)+IF(N10="△",1,0)+IF(Q10="△",1,0)+IF(T10="△",1,0)</f>
        <v>1</v>
      </c>
      <c r="Y10" s="220">
        <f>IF(E10="●",1,0)+IF(H10="●",1,0)+IF(K10="●",1,0)+IF(N10="●",1,0)+IF(Q10="●",1,0)+IF(T10="●",1,0)</f>
        <v>0</v>
      </c>
      <c r="Z10" s="220">
        <f>IF(D11=99,0,D11)+IF(G11=99,0,G11)+IF(J11=99,0,J11)+IF(M11=99,0,M11)+IF(P11=99,0,P11)+IF(S11=99,0,S11)</f>
        <v>30</v>
      </c>
      <c r="AA10" s="220">
        <f>IF(F11=99,0,F11)+IF(I11=99,0,I11)+IF(L11=99,0,L11)+IF(O11=99,0,O11)+IF(R11=99,0,R11)+IF(U11=99,0,U11)</f>
        <v>5</v>
      </c>
      <c r="AB10" s="220">
        <f>Z10-AA10</f>
        <v>25</v>
      </c>
      <c r="AC10" s="232" t="e">
        <f>RANK(V10,V10:V31)</f>
        <v>#N/A</v>
      </c>
      <c r="AD10" s="192"/>
    </row>
    <row r="11" spans="1:33" ht="15" customHeight="1">
      <c r="A11" s="203"/>
      <c r="B11" s="204"/>
      <c r="C11" s="204"/>
      <c r="D11" s="253"/>
      <c r="E11" s="214"/>
      <c r="F11" s="215"/>
      <c r="G11" s="123">
        <f>'結果入力'!G31</f>
        <v>14</v>
      </c>
      <c r="H11" s="40" t="s">
        <v>20</v>
      </c>
      <c r="I11" s="124">
        <f>'結果入力'!I31</f>
        <v>2</v>
      </c>
      <c r="J11" s="123">
        <f>'結果入力'!G21</f>
        <v>9</v>
      </c>
      <c r="K11" s="40" t="s">
        <v>20</v>
      </c>
      <c r="L11" s="124">
        <f>'結果入力'!I21</f>
        <v>2</v>
      </c>
      <c r="M11" s="123">
        <f>'結果入力'!G24</f>
        <v>1</v>
      </c>
      <c r="N11" s="40" t="s">
        <v>20</v>
      </c>
      <c r="O11" s="125">
        <f>'結果入力'!I24</f>
        <v>1</v>
      </c>
      <c r="P11" s="123">
        <f>'結果入力'!G19</f>
        <v>3</v>
      </c>
      <c r="Q11" s="40" t="s">
        <v>20</v>
      </c>
      <c r="R11" s="125">
        <f>'結果入力'!I19</f>
        <v>0</v>
      </c>
      <c r="S11" s="123">
        <f>'結果入力'!I29</f>
        <v>3</v>
      </c>
      <c r="T11" s="40" t="s">
        <v>20</v>
      </c>
      <c r="U11" s="126">
        <f>'結果入力'!G29</f>
        <v>0</v>
      </c>
      <c r="V11" s="250"/>
      <c r="W11" s="206"/>
      <c r="X11" s="221"/>
      <c r="Y11" s="221"/>
      <c r="Z11" s="221"/>
      <c r="AA11" s="221"/>
      <c r="AB11" s="221"/>
      <c r="AC11" s="233"/>
      <c r="AD11" s="192"/>
      <c r="AG11" s="13"/>
    </row>
    <row r="12" spans="1:33" ht="15" customHeight="1">
      <c r="A12" s="222" t="s">
        <v>68</v>
      </c>
      <c r="B12" s="223"/>
      <c r="C12" s="224"/>
      <c r="D12" s="127"/>
      <c r="E12" s="38" t="str">
        <f>IF(D13=99,"　",IF(D13&gt;F13,"○",IF(D13=F13,"△","●")))</f>
        <v>●</v>
      </c>
      <c r="F12" s="111"/>
      <c r="G12" s="207"/>
      <c r="H12" s="208"/>
      <c r="I12" s="209"/>
      <c r="J12" s="128"/>
      <c r="K12" s="108" t="str">
        <f>IF(J13=99,"　",IF(J13&gt;L13,"○",IF(J13=L13,"△","●")))</f>
        <v>●</v>
      </c>
      <c r="L12" s="129"/>
      <c r="M12" s="121"/>
      <c r="N12" s="38" t="str">
        <f>IF(M13=99,"　",IF(M13&gt;O13,"○",IF(M13=O13,"△","●")))</f>
        <v>●</v>
      </c>
      <c r="O12" s="113"/>
      <c r="P12" s="121"/>
      <c r="Q12" s="38" t="str">
        <f>IF(P13=99,"　",IF(P13&gt;R13,"○",IF(P13=R13,"△","●")))</f>
        <v>○</v>
      </c>
      <c r="R12" s="113"/>
      <c r="S12" s="128"/>
      <c r="T12" s="108" t="str">
        <f>IF(S13=99,"　",IF(S13&gt;U13,"○",IF(S13=U13,"△","●")))</f>
        <v>△</v>
      </c>
      <c r="U12" s="130"/>
      <c r="V12" s="249">
        <f>W12*3+X12*1</f>
        <v>8</v>
      </c>
      <c r="W12" s="205">
        <f>IF(E12="○",1,0)+IF(E14="○",1,0)+IF(K12="○",1,0)+IF(N12="○",1,0)+IF(Q12="○",1,0)+IF(T12="○",1,0)+IF(K14="○",1,0)+IF(N14="○",1,0)+IF(Q14="○",1,0)+IF(T14="○",1,0)</f>
        <v>2</v>
      </c>
      <c r="X12" s="220">
        <f>IF(E12="△",1,0)+IF(E14="△",1,0)+IF(K12="△",1,0)+IF(N12="△",1,0)+IF(Q12="△",1,0)+IF(T12="△",1,0)+IF(K14="△",1,0)+IF(N14="△",1,0)+IF(Q14="△",1,0)+IF(T14="△",1,0)</f>
        <v>2</v>
      </c>
      <c r="Y12" s="220">
        <f>IF(E12="●",1,0)+IF(E14="●",1,0)+IF(K12="●",1,0)+IF(N12="●",1,0)+IF(Q12="●",1,0)+IF(T12="●",1,0)+IF(K14="●",1,0)+IF(N14="●",1,0)+IF(Q14="●",1,0)+IF(T14="●",1,0)</f>
        <v>6</v>
      </c>
      <c r="Z12" s="220">
        <f>IF(D15=99,0,D15)+IF(D13=99,0,D13)+IF(J13=99,0,J13)+IF(M13=99,0,M13)+IF(P13=99,0,P13)+IF(S13=99,0,S13)+IF(J15=99,0,J15)+IF(M15=99,0,M15)+IF(P15=99,0,P15)+IF(S15=99,0,S15)</f>
        <v>37</v>
      </c>
      <c r="AA12" s="220">
        <f>IF(F15=99,0,F15)+IF(F13=99,0,F13)+IF(L13=99,0,L13)+IF(O13=99,0,O13)+IF(R13=99,0,R13)+IF(U13=99,0,U13)+IF(L15=99,0,L15)+IF(O15=99,0,O15)+IF(R15=99,0,R15)+IF(U15=99,0,U15)</f>
        <v>52</v>
      </c>
      <c r="AB12" s="220">
        <f>Z12-AA12</f>
        <v>-15</v>
      </c>
      <c r="AC12" s="256">
        <f>RANK(AD12,AD8:AD31)</f>
        <v>5</v>
      </c>
      <c r="AD12" s="192">
        <f>V12+AB12/100+Z12/1000</f>
        <v>7.887</v>
      </c>
      <c r="AG12" s="13"/>
    </row>
    <row r="13" spans="1:33" ht="15" customHeight="1">
      <c r="A13" s="202"/>
      <c r="B13" s="201"/>
      <c r="C13" s="225"/>
      <c r="D13" s="131">
        <f>'結果入力'!G17</f>
        <v>2</v>
      </c>
      <c r="E13" s="38" t="s">
        <v>20</v>
      </c>
      <c r="F13" s="116">
        <f>'結果入力'!I17</f>
        <v>5</v>
      </c>
      <c r="G13" s="210"/>
      <c r="H13" s="211"/>
      <c r="I13" s="212"/>
      <c r="J13" s="115">
        <f>'結果入力'!G11</f>
        <v>3</v>
      </c>
      <c r="K13" s="38" t="s">
        <v>20</v>
      </c>
      <c r="L13" s="116">
        <f>'結果入力'!I11</f>
        <v>8</v>
      </c>
      <c r="M13" s="115">
        <f>'結果入力'!I4</f>
        <v>3</v>
      </c>
      <c r="N13" s="38" t="s">
        <v>20</v>
      </c>
      <c r="O13" s="116">
        <f>'結果入力'!G4</f>
        <v>9</v>
      </c>
      <c r="P13" s="115">
        <f>'結果入力'!G14</f>
        <v>9</v>
      </c>
      <c r="Q13" s="38" t="s">
        <v>20</v>
      </c>
      <c r="R13" s="116">
        <f>'結果入力'!I14</f>
        <v>1</v>
      </c>
      <c r="S13" s="115">
        <f>'結果入力'!I8</f>
        <v>2</v>
      </c>
      <c r="T13" s="38" t="s">
        <v>20</v>
      </c>
      <c r="U13" s="118">
        <f>'結果入力'!G8</f>
        <v>2</v>
      </c>
      <c r="V13" s="249"/>
      <c r="W13" s="205"/>
      <c r="X13" s="220"/>
      <c r="Y13" s="220"/>
      <c r="Z13" s="220"/>
      <c r="AA13" s="220"/>
      <c r="AB13" s="220"/>
      <c r="AC13" s="232"/>
      <c r="AD13" s="192"/>
      <c r="AG13" s="14"/>
    </row>
    <row r="14" spans="1:33" ht="15" customHeight="1">
      <c r="A14" s="202"/>
      <c r="B14" s="201"/>
      <c r="C14" s="225"/>
      <c r="D14" s="127"/>
      <c r="E14" s="38" t="str">
        <f>IF(D15=99,"　",IF(D15&gt;F15,"○",IF(D15=F15,"△","●")))</f>
        <v>●</v>
      </c>
      <c r="F14" s="120"/>
      <c r="G14" s="210"/>
      <c r="H14" s="211"/>
      <c r="I14" s="212"/>
      <c r="J14" s="119"/>
      <c r="K14" s="38" t="str">
        <f>IF(J15=99,"　",IF(J15&gt;L15,"○",IF(J15=L15,"△","●")))</f>
        <v>●</v>
      </c>
      <c r="L14" s="120"/>
      <c r="M14" s="121"/>
      <c r="N14" s="38" t="str">
        <f>IF(M15=99,"　",IF(M15&gt;O15,"○",IF(M15=O15,"△","●")))</f>
        <v>△</v>
      </c>
      <c r="O14" s="113"/>
      <c r="P14" s="121"/>
      <c r="Q14" s="38" t="str">
        <f>IF(P15=99,"　",IF(P15&gt;R15,"○",IF(P15=R15,"△","●")))</f>
        <v>●</v>
      </c>
      <c r="R14" s="113"/>
      <c r="S14" s="121"/>
      <c r="T14" s="38" t="str">
        <f>IF(S15=99,"　",IF(S15&gt;U15,"○",IF(S15=U15,"△","●")))</f>
        <v>○</v>
      </c>
      <c r="U14" s="122"/>
      <c r="V14" s="249"/>
      <c r="W14" s="205"/>
      <c r="X14" s="220">
        <f>IF(E14="△",1,0)+IF(H14="△",1,0)+IF(K14="△",1,0)+IF(N14="△",1,0)+IF(Q14="△",1,0)+IF(T14="△",1,0)</f>
        <v>1</v>
      </c>
      <c r="Y14" s="220">
        <f>IF(E14="●",1,0)+IF(H14="●",1,0)+IF(K14="●",1,0)+IF(N14="●",1,0)+IF(Q14="●",1,0)+IF(T14="●",1,0)</f>
        <v>3</v>
      </c>
      <c r="Z14" s="220">
        <f>IF(D15=99,0,D15)+IF(G15=99,0,G15)+IF(J12=99,0,J12)+IF(M15=99,0,M15)+IF(P15=99,0,P15)+IF(S15=99,0,S15)</f>
        <v>16</v>
      </c>
      <c r="AA14" s="220">
        <f>IF(F15=99,0,F15)+IF(I15=99,0,I15)+IF(L12=99,0,L12)+IF(O15=99,0,O15)+IF(R15=99,0,R15)+IF(U15=99,0,U15)</f>
        <v>23</v>
      </c>
      <c r="AB14" s="220">
        <f>Z14-AA14</f>
        <v>-7</v>
      </c>
      <c r="AC14" s="232" t="e">
        <f>RANK(V14,V14:V35)</f>
        <v>#N/A</v>
      </c>
      <c r="AD14" s="192"/>
      <c r="AG14" s="13"/>
    </row>
    <row r="15" spans="1:33" ht="15" customHeight="1">
      <c r="A15" s="203"/>
      <c r="B15" s="204"/>
      <c r="C15" s="226"/>
      <c r="D15" s="132">
        <f>'結果入力'!I31</f>
        <v>2</v>
      </c>
      <c r="E15" s="40" t="s">
        <v>20</v>
      </c>
      <c r="F15" s="124">
        <f>'結果入力'!G31</f>
        <v>14</v>
      </c>
      <c r="G15" s="213"/>
      <c r="H15" s="214"/>
      <c r="I15" s="215"/>
      <c r="J15" s="123">
        <f>'結果入力'!I25</f>
        <v>2</v>
      </c>
      <c r="K15" s="40" t="s">
        <v>20</v>
      </c>
      <c r="L15" s="125">
        <f>'結果入力'!G25</f>
        <v>4</v>
      </c>
      <c r="M15" s="123">
        <f>'結果入力'!G20</f>
        <v>4</v>
      </c>
      <c r="N15" s="40" t="s">
        <v>20</v>
      </c>
      <c r="O15" s="125">
        <f>'結果入力'!I20</f>
        <v>4</v>
      </c>
      <c r="P15" s="123">
        <f>'結果入力'!I28</f>
        <v>3</v>
      </c>
      <c r="Q15" s="40" t="s">
        <v>20</v>
      </c>
      <c r="R15" s="125">
        <f>'結果入力'!G28</f>
        <v>4</v>
      </c>
      <c r="S15" s="123">
        <f>'結果入力'!G23</f>
        <v>7</v>
      </c>
      <c r="T15" s="40" t="s">
        <v>20</v>
      </c>
      <c r="U15" s="126">
        <f>'結果入力'!I23</f>
        <v>1</v>
      </c>
      <c r="V15" s="250"/>
      <c r="W15" s="206"/>
      <c r="X15" s="221"/>
      <c r="Y15" s="221"/>
      <c r="Z15" s="221"/>
      <c r="AA15" s="221"/>
      <c r="AB15" s="221"/>
      <c r="AC15" s="233"/>
      <c r="AD15" s="192"/>
      <c r="AG15" s="13"/>
    </row>
    <row r="16" spans="1:33" ht="15" customHeight="1">
      <c r="A16" s="200" t="s">
        <v>69</v>
      </c>
      <c r="B16" s="201"/>
      <c r="C16" s="201"/>
      <c r="D16" s="127"/>
      <c r="E16" s="38" t="str">
        <f>IF(D17=99,"　",IF(D17&gt;F17,"○",IF(D17=F17,"△","●")))</f>
        <v>●</v>
      </c>
      <c r="F16" s="111"/>
      <c r="G16" s="119"/>
      <c r="H16" s="38" t="str">
        <f>IF(G17=99,"　",IF(G17&gt;I17,"○",IF(G17=I17,"△","●")))</f>
        <v>○</v>
      </c>
      <c r="I16" s="111"/>
      <c r="J16" s="207"/>
      <c r="K16" s="208"/>
      <c r="L16" s="209"/>
      <c r="M16" s="121"/>
      <c r="N16" s="38" t="str">
        <f>IF(M17=99,"　",IF(M17&gt;O17,"○",IF(M17=O17,"△","●")))</f>
        <v>△</v>
      </c>
      <c r="O16" s="113"/>
      <c r="P16" s="121"/>
      <c r="Q16" s="38" t="str">
        <f>IF(P17=99,"　",IF(P17&gt;R17,"○",IF(P17=R17,"△","●")))</f>
        <v>●</v>
      </c>
      <c r="R16" s="113"/>
      <c r="S16" s="121"/>
      <c r="T16" s="38" t="str">
        <f>IF(S17=99,"　",IF(S17&gt;U17,"○",IF(S17=U17,"△","●")))</f>
        <v>○</v>
      </c>
      <c r="U16" s="122"/>
      <c r="V16" s="249">
        <f>W16*3+X16*1</f>
        <v>16</v>
      </c>
      <c r="W16" s="205">
        <f>IF(H18="○",1,0)+IF(H16="○",1,0)+IF(E16="○",1,0)+IF(N16="○",1,0)+IF(Q16="○",1,0)+IF(T16="○",1,0)+IF(E18="○",1,0)+IF(N18="○",1,0)+IF(Q18="○",1,0)+IF(T18="○",1,0)</f>
        <v>5</v>
      </c>
      <c r="X16" s="220">
        <f>IF(E18="△",1,0)+IF(E16="△",1,0)+IF(H16="△",1,0)+IF(N16="△",1,0)+IF(Q16="△",1,0)+IF(T16="△",1,0)+IF(H18="△",1,0)+IF(N18="△",1,0)+IF(Q18="△",1,0)+IF(T18="△",1,0)</f>
        <v>1</v>
      </c>
      <c r="Y16" s="220">
        <f>IF(H18="●",1,0)+IF(H16="●",1,0)+IF(E16="●",1,0)+IF(N16="●",1,0)+IF(Q16="●",1,0)+IF(T16="●",1,0)+IF(E18="●",1,0)+IF(N18="●",1,0)+IF(Q18="●",1,0)+IF(T18="●",1,0)</f>
        <v>4</v>
      </c>
      <c r="Z16" s="220">
        <f>IF(G19=99,0,G19)+IF(G17=99,0,G17)+IF(D17=99,0,D17)+IF(M17=99,0,M17)+IF(P17=99,0,P17)+IF(S17=99,0,S17)+IF(D19=99,0,D19)+IF(M19=99,0,M19)+IF(P19=99,0,P19)+IF(S19=99,0,S19)</f>
        <v>46</v>
      </c>
      <c r="AA16" s="220">
        <f>IF(I19=99,0,I19)+IF(I17=99,0,I17)+IF(F17=99,0,F17)+IF(O17=99,0,O17)+IF(R17=99,0,R17)+IF(U17=99,0,U17)+IF(F19=99,0,F19)+IF(O19=99,0,O19)+IF(R19=99,0,R19)+IF(U19=99,0,U19)</f>
        <v>45</v>
      </c>
      <c r="AB16" s="220">
        <f>Z16-AA16</f>
        <v>1</v>
      </c>
      <c r="AC16" s="256">
        <f>RANK(AD16,AD8:AD31)</f>
        <v>3</v>
      </c>
      <c r="AD16" s="192">
        <f>V16+AB16/100+Z16/1000</f>
        <v>16.056</v>
      </c>
      <c r="AG16" s="13"/>
    </row>
    <row r="17" spans="1:30" ht="15" customHeight="1">
      <c r="A17" s="202"/>
      <c r="B17" s="201"/>
      <c r="C17" s="201"/>
      <c r="D17" s="131">
        <f>'結果入力'!G6</f>
        <v>5</v>
      </c>
      <c r="E17" s="38" t="s">
        <v>20</v>
      </c>
      <c r="F17" s="116">
        <f>'結果入力'!I6</f>
        <v>9</v>
      </c>
      <c r="G17" s="115">
        <f>'結果入力'!I11</f>
        <v>8</v>
      </c>
      <c r="H17" s="38" t="s">
        <v>20</v>
      </c>
      <c r="I17" s="116">
        <f>'結果入力'!G11</f>
        <v>3</v>
      </c>
      <c r="J17" s="210"/>
      <c r="K17" s="211"/>
      <c r="L17" s="212"/>
      <c r="M17" s="115">
        <f>'結果入力'!I12</f>
        <v>3</v>
      </c>
      <c r="N17" s="38" t="s">
        <v>20</v>
      </c>
      <c r="O17" s="116">
        <f>'結果入力'!G12</f>
        <v>3</v>
      </c>
      <c r="P17" s="115">
        <f>'結果入力'!G15</f>
        <v>3</v>
      </c>
      <c r="Q17" s="38" t="s">
        <v>20</v>
      </c>
      <c r="R17" s="116">
        <f>'結果入力'!I15</f>
        <v>6</v>
      </c>
      <c r="S17" s="115">
        <f>'結果入力'!I5</f>
        <v>5</v>
      </c>
      <c r="T17" s="38" t="s">
        <v>20</v>
      </c>
      <c r="U17" s="118">
        <f>'結果入力'!G5</f>
        <v>2</v>
      </c>
      <c r="V17" s="249"/>
      <c r="W17" s="205"/>
      <c r="X17" s="220"/>
      <c r="Y17" s="220"/>
      <c r="Z17" s="220"/>
      <c r="AA17" s="220"/>
      <c r="AB17" s="220"/>
      <c r="AC17" s="232"/>
      <c r="AD17" s="192"/>
    </row>
    <row r="18" spans="1:30" ht="15" customHeight="1">
      <c r="A18" s="202"/>
      <c r="B18" s="201"/>
      <c r="C18" s="201"/>
      <c r="D18" s="127"/>
      <c r="E18" s="38" t="str">
        <f>IF(D19=99,"　",IF(D19&gt;F19,"○",IF(D19=F19,"△","●")))</f>
        <v>●</v>
      </c>
      <c r="F18" s="120"/>
      <c r="G18" s="119"/>
      <c r="H18" s="38" t="str">
        <f>IF(G19=99,"　",IF(G19&gt;I19,"○",IF(G19=I19,"△","●")))</f>
        <v>○</v>
      </c>
      <c r="I18" s="120"/>
      <c r="J18" s="210"/>
      <c r="K18" s="211"/>
      <c r="L18" s="212"/>
      <c r="M18" s="121"/>
      <c r="N18" s="38" t="str">
        <f>IF(M19=99,"　",IF(M19&gt;O19,"○",IF(M19=O19,"△","●")))</f>
        <v>●</v>
      </c>
      <c r="O18" s="113"/>
      <c r="P18" s="121"/>
      <c r="Q18" s="38" t="str">
        <f>IF(P19=99,"　",IF(P19&gt;R19,"○",IF(P19=R19,"△","●")))</f>
        <v>○</v>
      </c>
      <c r="R18" s="113"/>
      <c r="S18" s="121"/>
      <c r="T18" s="38" t="str">
        <f>IF(S19=99,"　",IF(S19&gt;U19,"○",IF(S19=U19,"△","●")))</f>
        <v>○</v>
      </c>
      <c r="U18" s="122"/>
      <c r="V18" s="249"/>
      <c r="W18" s="205"/>
      <c r="X18" s="220">
        <f>IF(E18="△",1,0)+IF(H18="△",1,0)+IF(K18="△",1,0)+IF(N18="△",1,0)+IF(Q18="△",1,0)+IF(T18="△",1,0)</f>
        <v>0</v>
      </c>
      <c r="Y18" s="220">
        <f>IF(E18="●",1,0)+IF(H18="●",1,0)+IF(K18="●",1,0)+IF(N18="●",1,0)+IF(Q18="●",1,0)+IF(T18="●",1,0)</f>
        <v>2</v>
      </c>
      <c r="Z18" s="220">
        <f>IF(D19=99,0,D19)+IF(G19=99,0,G19)+IF(J19=99,0,J19)+IF(M19=99,0,M19)+IF(P19=99,0,P19)+IF(S19=99,0,S19)</f>
        <v>22</v>
      </c>
      <c r="AA18" s="220">
        <f>IF(F19=99,0,F19)+IF(I19=99,0,I19)+IF(L19=99,0,L19)+IF(O19=99,0,O19)+IF(R19=99,0,R19)+IF(U19=99,0,U19)</f>
        <v>22</v>
      </c>
      <c r="AB18" s="220">
        <f>Z18-AA18</f>
        <v>0</v>
      </c>
      <c r="AC18" s="232" t="e">
        <f>RANK(V18,V18:V39)</f>
        <v>#N/A</v>
      </c>
      <c r="AD18" s="192"/>
    </row>
    <row r="19" spans="1:30" ht="15" customHeight="1">
      <c r="A19" s="203"/>
      <c r="B19" s="204"/>
      <c r="C19" s="204"/>
      <c r="D19" s="132">
        <f>'結果入力'!I21</f>
        <v>2</v>
      </c>
      <c r="E19" s="40" t="s">
        <v>20</v>
      </c>
      <c r="F19" s="124">
        <f>'結果入力'!G21</f>
        <v>9</v>
      </c>
      <c r="G19" s="123">
        <f>'結果入力'!G25</f>
        <v>4</v>
      </c>
      <c r="H19" s="40" t="s">
        <v>20</v>
      </c>
      <c r="I19" s="124">
        <f>'結果入力'!I25</f>
        <v>2</v>
      </c>
      <c r="J19" s="213"/>
      <c r="K19" s="214"/>
      <c r="L19" s="215"/>
      <c r="M19" s="123">
        <f>'結果入力'!G27</f>
        <v>3</v>
      </c>
      <c r="N19" s="40" t="s">
        <v>20</v>
      </c>
      <c r="O19" s="125">
        <f>'結果入力'!I27</f>
        <v>4</v>
      </c>
      <c r="P19" s="123">
        <f>'結果入力'!I30</f>
        <v>7</v>
      </c>
      <c r="Q19" s="40" t="s">
        <v>20</v>
      </c>
      <c r="R19" s="125">
        <f>'結果入力'!G30</f>
        <v>3</v>
      </c>
      <c r="S19" s="123">
        <f>'結果入力'!G18</f>
        <v>6</v>
      </c>
      <c r="T19" s="40" t="s">
        <v>20</v>
      </c>
      <c r="U19" s="126">
        <f>'結果入力'!I18</f>
        <v>4</v>
      </c>
      <c r="V19" s="250"/>
      <c r="W19" s="206"/>
      <c r="X19" s="221"/>
      <c r="Y19" s="221"/>
      <c r="Z19" s="221"/>
      <c r="AA19" s="221"/>
      <c r="AB19" s="221"/>
      <c r="AC19" s="233"/>
      <c r="AD19" s="192"/>
    </row>
    <row r="20" spans="1:30" ht="15" customHeight="1">
      <c r="A20" s="200" t="s">
        <v>70</v>
      </c>
      <c r="B20" s="201"/>
      <c r="C20" s="201"/>
      <c r="D20" s="127"/>
      <c r="E20" s="38" t="str">
        <f>IF(D21=99,"　",IF(D21&gt;F21,"○",IF(D21=F21,"△","●")))</f>
        <v>○</v>
      </c>
      <c r="F20" s="111"/>
      <c r="G20" s="119"/>
      <c r="H20" s="38" t="str">
        <f>IF(G21=99,"　",IF(G21&gt;I21,"○",IF(G21=I21,"△","●")))</f>
        <v>○</v>
      </c>
      <c r="I20" s="111"/>
      <c r="J20" s="119"/>
      <c r="K20" s="38" t="str">
        <f>IF(J21=99,"　",IF(J21&gt;L21,"○",IF(J21=L21,"△","●")))</f>
        <v>△</v>
      </c>
      <c r="L20" s="111"/>
      <c r="M20" s="207"/>
      <c r="N20" s="208"/>
      <c r="O20" s="209"/>
      <c r="P20" s="121"/>
      <c r="Q20" s="38" t="str">
        <f>IF(P21=99,"　",IF(P21&gt;R21,"○",IF(P21=R21,"△","●")))</f>
        <v>○</v>
      </c>
      <c r="R20" s="113"/>
      <c r="S20" s="121"/>
      <c r="T20" s="38" t="str">
        <f>IF(S21=99,"　",IF(S21&gt;U21,"○",IF(S21=U21,"△","●")))</f>
        <v>○</v>
      </c>
      <c r="U20" s="122"/>
      <c r="V20" s="249">
        <f>W20*3+X20*1</f>
        <v>21</v>
      </c>
      <c r="W20" s="205">
        <f>IF(H22="○",1,0)+IF(H20="○",1,0)+IF(K20="○",1,0)+IF(E20="○",1,0)+IF(Q20="○",1,0)+IF(T20="○",1,0)+IF(K22="○",1,0)+IF(E22="○",1,0)+IF(Q22="○",1,0)+IF(T22="○",1,0)</f>
        <v>6</v>
      </c>
      <c r="X20" s="220">
        <f>IF(H22="△",1,0)+IF(H20="△",1,0)+IF(K20="△",1,0)+IF(E20="△",1,0)+IF(Q20="△",1,0)+IF(T20="△",1,0)+IF(K22="△",1,0)+IF(E22="△",1,0)+IF(Q22="△",1,0)+IF(T22="△",1,0)</f>
        <v>3</v>
      </c>
      <c r="Y20" s="220">
        <f>IF(H22="●",1,0)+IF(H20="●",1,0)+IF(K20="●",1,0)+IF(E20="●",1,0)+IF(Q20="●",1,0)+IF(T20="●",1,0)+IF(K22="●",1,0)+IF(E22="●",1,0)+IF(Q22="●",1,0)+IF(T22="●",1,0)</f>
        <v>1</v>
      </c>
      <c r="Z20" s="220">
        <f>IF(G23=99,0,G23)+IF(G21=99,0,G21)+IF(J21=99,0,J21)+IF(D21=99,0,D21)+IF(P21=99,0,P21)+IF(S21=99,0,S21)+IF(J23=99,0,J23)+IF(D23=99,0,D23)+IF(P23=99,0,P23)+IF(S23=99,0,S23)</f>
        <v>39</v>
      </c>
      <c r="AA20" s="220">
        <f>IF(I23=99,0,I23)+IF(I21=99,0,I21)+IF(L21=99,0,L21)+IF(F21=99,0,F21)+IF(R21=99,0,R21)+IF(U21=99,0,U21)+IF(L23=99,0,L23)+IF(F23=99,0,F23)+IF(R23=99,0,R23)+IF(U23=99,0,U23)</f>
        <v>23</v>
      </c>
      <c r="AB20" s="220">
        <f>Z20-AA20</f>
        <v>16</v>
      </c>
      <c r="AC20" s="256">
        <f>RANK(AD20,AD8:AD31)</f>
        <v>2</v>
      </c>
      <c r="AD20" s="192">
        <f>V20+AB20/100+Z20/1000</f>
        <v>21.199</v>
      </c>
    </row>
    <row r="21" spans="1:30" ht="15" customHeight="1">
      <c r="A21" s="202"/>
      <c r="B21" s="201"/>
      <c r="C21" s="201"/>
      <c r="D21" s="131">
        <f>'結果入力'!G9</f>
        <v>3</v>
      </c>
      <c r="E21" s="38" t="s">
        <v>20</v>
      </c>
      <c r="F21" s="116">
        <f>'結果入力'!I9</f>
        <v>2</v>
      </c>
      <c r="G21" s="115">
        <f>'結果入力'!G4</f>
        <v>9</v>
      </c>
      <c r="H21" s="38" t="s">
        <v>20</v>
      </c>
      <c r="I21" s="116">
        <f>'結果入力'!I4</f>
        <v>3</v>
      </c>
      <c r="J21" s="115">
        <f>'結果入力'!G12</f>
        <v>3</v>
      </c>
      <c r="K21" s="38" t="s">
        <v>20</v>
      </c>
      <c r="L21" s="116">
        <f>'結果入力'!I12</f>
        <v>3</v>
      </c>
      <c r="M21" s="210"/>
      <c r="N21" s="211"/>
      <c r="O21" s="212"/>
      <c r="P21" s="115">
        <f>'結果入力'!G7</f>
        <v>3</v>
      </c>
      <c r="Q21" s="38" t="s">
        <v>20</v>
      </c>
      <c r="R21" s="117">
        <f>'結果入力'!I7</f>
        <v>1</v>
      </c>
      <c r="S21" s="115">
        <f>'結果入力'!G16</f>
        <v>6</v>
      </c>
      <c r="T21" s="38" t="s">
        <v>20</v>
      </c>
      <c r="U21" s="118">
        <f>'結果入力'!I16</f>
        <v>0</v>
      </c>
      <c r="V21" s="249"/>
      <c r="W21" s="205"/>
      <c r="X21" s="220"/>
      <c r="Y21" s="220"/>
      <c r="Z21" s="220"/>
      <c r="AA21" s="220"/>
      <c r="AB21" s="220"/>
      <c r="AC21" s="232"/>
      <c r="AD21" s="192"/>
    </row>
    <row r="22" spans="1:30" ht="15" customHeight="1">
      <c r="A22" s="202"/>
      <c r="B22" s="201"/>
      <c r="C22" s="201"/>
      <c r="D22" s="127"/>
      <c r="E22" s="38" t="str">
        <f>IF(D23=99,"　",IF(D23&gt;F23,"○",IF(D23=F23,"△","●")))</f>
        <v>△</v>
      </c>
      <c r="F22" s="120"/>
      <c r="G22" s="119"/>
      <c r="H22" s="38" t="str">
        <f>IF(G23=99,"　",IF(G23&gt;I23,"○",IF(G23=I23,"△","●")))</f>
        <v>△</v>
      </c>
      <c r="I22" s="120"/>
      <c r="J22" s="119"/>
      <c r="K22" s="38" t="str">
        <f>IF(J23=99,"　",IF(J23&gt;L23,"○",IF(J23=L23,"△","●")))</f>
        <v>○</v>
      </c>
      <c r="L22" s="120"/>
      <c r="M22" s="210"/>
      <c r="N22" s="211"/>
      <c r="O22" s="212"/>
      <c r="P22" s="121"/>
      <c r="Q22" s="38" t="str">
        <f>IF(P23=99,"　",IF(P23&gt;R23,"○",IF(P23=R23,"△","●")))</f>
        <v>●</v>
      </c>
      <c r="R22" s="113"/>
      <c r="S22" s="121"/>
      <c r="T22" s="38" t="str">
        <f>IF(S23=99,"　",IF(S23&gt;U23,"○",IF(S23=U23,"△","●")))</f>
        <v>○</v>
      </c>
      <c r="U22" s="122"/>
      <c r="V22" s="249"/>
      <c r="W22" s="205"/>
      <c r="X22" s="220">
        <f>IF(E22="△",1,0)+IF(H22="△",1,0)+IF(K22="△",1,0)+IF(N22="△",1,0)+IF(Q22="△",1,0)+IF(T22="△",1,0)</f>
        <v>2</v>
      </c>
      <c r="Y22" s="220">
        <f>IF(E22="●",1,0)+IF(H22="●",1,0)+IF(K22="●",1,0)+IF(N22="●",1,0)+IF(Q22="●",1,0)+IF(T22="●",1,0)</f>
        <v>1</v>
      </c>
      <c r="Z22" s="220">
        <f>IF(D23=99,0,D23)+IF(G23=99,0,G23)+IF(J23=99,0,J23)+IF(M23=99,0,M23)+IF(P23=99,0,P23)+IF(S23=99,0,S23)</f>
        <v>15</v>
      </c>
      <c r="AA22" s="220">
        <f>IF(F23=99,0,F23)+IF(I23=99,0,I23)+IF(L23=99,0,L23)+IF(O23=99,0,O23)+IF(R23=99,0,R23)+IF(U23=99,0,U23)</f>
        <v>14</v>
      </c>
      <c r="AB22" s="220">
        <f>Z22-AA22</f>
        <v>1</v>
      </c>
      <c r="AC22" s="232" t="e">
        <f>RANK(V22,V22:V43)</f>
        <v>#N/A</v>
      </c>
      <c r="AD22" s="192"/>
    </row>
    <row r="23" spans="1:30" ht="15" customHeight="1">
      <c r="A23" s="203"/>
      <c r="B23" s="204"/>
      <c r="C23" s="204"/>
      <c r="D23" s="132">
        <f>'結果入力'!I24</f>
        <v>1</v>
      </c>
      <c r="E23" s="40" t="s">
        <v>20</v>
      </c>
      <c r="F23" s="124">
        <f>'結果入力'!G24</f>
        <v>1</v>
      </c>
      <c r="G23" s="123">
        <f>'結果入力'!I20</f>
        <v>4</v>
      </c>
      <c r="H23" s="40" t="s">
        <v>20</v>
      </c>
      <c r="I23" s="124">
        <f>'結果入力'!G20</f>
        <v>4</v>
      </c>
      <c r="J23" s="123">
        <f>'結果入力'!I27</f>
        <v>4</v>
      </c>
      <c r="K23" s="40" t="s">
        <v>20</v>
      </c>
      <c r="L23" s="124">
        <f>'結果入力'!G27</f>
        <v>3</v>
      </c>
      <c r="M23" s="213"/>
      <c r="N23" s="214"/>
      <c r="O23" s="215"/>
      <c r="P23" s="123">
        <f>'結果入力'!I22</f>
        <v>2</v>
      </c>
      <c r="Q23" s="40" t="s">
        <v>20</v>
      </c>
      <c r="R23" s="125">
        <f>'結果入力'!G22</f>
        <v>3</v>
      </c>
      <c r="S23" s="123">
        <f>'結果入力'!I32</f>
        <v>4</v>
      </c>
      <c r="T23" s="40" t="s">
        <v>20</v>
      </c>
      <c r="U23" s="126">
        <f>'結果入力'!G32</f>
        <v>3</v>
      </c>
      <c r="V23" s="250"/>
      <c r="W23" s="206"/>
      <c r="X23" s="221"/>
      <c r="Y23" s="221"/>
      <c r="Z23" s="221"/>
      <c r="AA23" s="221"/>
      <c r="AB23" s="221"/>
      <c r="AC23" s="233"/>
      <c r="AD23" s="192"/>
    </row>
    <row r="24" spans="1:30" ht="15" customHeight="1">
      <c r="A24" s="222" t="s">
        <v>77</v>
      </c>
      <c r="B24" s="223"/>
      <c r="C24" s="224"/>
      <c r="D24" s="127"/>
      <c r="E24" s="38" t="str">
        <f>IF(D25=99,"　",IF(D25&gt;F25,"○",IF(D25=F25,"△","●")))</f>
        <v>●</v>
      </c>
      <c r="F24" s="111"/>
      <c r="G24" s="119"/>
      <c r="H24" s="38" t="str">
        <f>IF(G25=99,"　",IF(G25&gt;I25,"○",IF(G25=I25,"△","●")))</f>
        <v>●</v>
      </c>
      <c r="I24" s="111"/>
      <c r="J24" s="119"/>
      <c r="K24" s="38" t="str">
        <f>IF(J25=99,"　",IF(J25&gt;L25,"○",IF(J25=L25,"△","●")))</f>
        <v>○</v>
      </c>
      <c r="L24" s="111"/>
      <c r="M24" s="121"/>
      <c r="N24" s="38" t="str">
        <f>IF(M25=99,"　",IF(M25&gt;O25,"○",IF(M25=O25,"△","●")))</f>
        <v>●</v>
      </c>
      <c r="O24" s="113"/>
      <c r="P24" s="207"/>
      <c r="Q24" s="208"/>
      <c r="R24" s="209"/>
      <c r="S24" s="121"/>
      <c r="T24" s="38" t="str">
        <f>IF(S25=99,"　",IF(S25&gt;U25,"○",IF(S25=U25,"△","●")))</f>
        <v>●</v>
      </c>
      <c r="U24" s="122"/>
      <c r="V24" s="249">
        <f>W24*3+X24*1</f>
        <v>9</v>
      </c>
      <c r="W24" s="205">
        <f>IF(H26="○",1,0)+IF(H24="○",1,0)+IF(K24="○",1,0)+IF(N24="○",1,0)+IF(E24="○",1,0)+IF(T24="○",1,0)+IF(K26="○",1,0)+IF(N26="○",1,0)+IF(E26="○",1,0)+IF(T26="○",1,0)</f>
        <v>3</v>
      </c>
      <c r="X24" s="220">
        <f>IF(H26="△",1,0)+IF(H24="△",1,0)+IF(K24="△",1,0)+IF(N24="△",1,0)+IF(E24="△",1,0)+IF(T24="△",1,0)+IF(K26="△",1,0)+IF(N26="△",1,0)+IF(E26="△",1,0)+IF(T26="△",1,0)</f>
        <v>0</v>
      </c>
      <c r="Y24" s="220">
        <f>IF(H26="●",1,0)+IF(H24="●",1,0)+IF(K24="●",1,0)+IF(N24="●",1,0)+IF(E24="●",1,0)+IF(T24="●",1,0)+IF(K26="●",1,0)+IF(N26="●",1,0)+IF(E26="●",1,0)+IF(T26="●",1,0)</f>
        <v>7</v>
      </c>
      <c r="Z24" s="220">
        <f>IF(G27=99,0,G27)+IF(G25=99,0,G25)+IF(J25=99,0,J25)+IF(M25=99,0,M25)+IF(D25=99,0,D25)+IF(S25=99,0,S25)+IF(J27=99,0,J27)+IF(M27=99,0,M27)+IF(D27=99,0,D27)+IF(S27=99,0,S27)</f>
        <v>22</v>
      </c>
      <c r="AA24" s="220">
        <f>IF(I27=99,0,I27)+IF(I25=99,0,I25)+IF(L25=99,0,L25)+IF(O25=99,0,O25)+IF(F25=99,0,F25)+IF(U25=99,0,U25)+IF(L27=99,0,L27)+IF(O27=99,0,O27)+IF(F27=99,0,F27)+IF(U27=99,0,U27)</f>
        <v>37</v>
      </c>
      <c r="AB24" s="220">
        <f>Z24-AA24</f>
        <v>-15</v>
      </c>
      <c r="AC24" s="256">
        <f>RANK(AD24,AD8:AD31)</f>
        <v>4</v>
      </c>
      <c r="AD24" s="192">
        <f>V24+AB24/100+Z24/1000</f>
        <v>8.872</v>
      </c>
    </row>
    <row r="25" spans="1:30" ht="15" customHeight="1">
      <c r="A25" s="202"/>
      <c r="B25" s="201"/>
      <c r="C25" s="225"/>
      <c r="D25" s="131">
        <f>'結果入力'!G3</f>
        <v>3</v>
      </c>
      <c r="E25" s="38" t="s">
        <v>20</v>
      </c>
      <c r="F25" s="116">
        <f>'結果入力'!I3</f>
        <v>4</v>
      </c>
      <c r="G25" s="115">
        <f>'結果入力'!I14</f>
        <v>1</v>
      </c>
      <c r="H25" s="38" t="s">
        <v>20</v>
      </c>
      <c r="I25" s="116">
        <f>'結果入力'!G14</f>
        <v>9</v>
      </c>
      <c r="J25" s="115">
        <f>'結果入力'!I15</f>
        <v>6</v>
      </c>
      <c r="K25" s="38" t="s">
        <v>20</v>
      </c>
      <c r="L25" s="116">
        <f>'結果入力'!G15</f>
        <v>3</v>
      </c>
      <c r="M25" s="115">
        <f>'結果入力'!I7</f>
        <v>1</v>
      </c>
      <c r="N25" s="38" t="s">
        <v>20</v>
      </c>
      <c r="O25" s="116">
        <f>'結果入力'!G7</f>
        <v>3</v>
      </c>
      <c r="P25" s="210"/>
      <c r="Q25" s="211"/>
      <c r="R25" s="212"/>
      <c r="S25" s="115">
        <f>'結果入力'!G10</f>
        <v>0</v>
      </c>
      <c r="T25" s="38" t="s">
        <v>20</v>
      </c>
      <c r="U25" s="118">
        <f>'結果入力'!I10</f>
        <v>1</v>
      </c>
      <c r="V25" s="249"/>
      <c r="W25" s="205"/>
      <c r="X25" s="220"/>
      <c r="Y25" s="220"/>
      <c r="Z25" s="220"/>
      <c r="AA25" s="220"/>
      <c r="AB25" s="220"/>
      <c r="AC25" s="232"/>
      <c r="AD25" s="192"/>
    </row>
    <row r="26" spans="1:30" ht="15" customHeight="1">
      <c r="A26" s="202"/>
      <c r="B26" s="201"/>
      <c r="C26" s="225"/>
      <c r="D26" s="127"/>
      <c r="E26" s="38" t="str">
        <f>IF(D27=99,"　",IF(D27&gt;F27,"○",IF(D27=F27,"△","●")))</f>
        <v>●</v>
      </c>
      <c r="F26" s="120"/>
      <c r="G26" s="119"/>
      <c r="H26" s="38" t="str">
        <f>IF(G27=99,"　",IF(G27&gt;I27,"○",IF(G27=I27,"△","●")))</f>
        <v>○</v>
      </c>
      <c r="I26" s="120"/>
      <c r="J26" s="119"/>
      <c r="K26" s="38" t="str">
        <f>IF(J27=99,"　",IF(J27&gt;L27,"○",IF(J27=L27,"△","●")))</f>
        <v>●</v>
      </c>
      <c r="L26" s="120"/>
      <c r="M26" s="121"/>
      <c r="N26" s="38" t="str">
        <f>IF(M27=99,"　",IF(M27&gt;O27,"○",IF(M27=O27,"△","●")))</f>
        <v>○</v>
      </c>
      <c r="O26" s="113"/>
      <c r="P26" s="210"/>
      <c r="Q26" s="211"/>
      <c r="R26" s="212"/>
      <c r="S26" s="121"/>
      <c r="T26" s="38" t="str">
        <f>IF(S27=99,"　",IF(S27&gt;U27,"○",IF(S27=U27,"△","●")))</f>
        <v>●</v>
      </c>
      <c r="U26" s="122"/>
      <c r="V26" s="249"/>
      <c r="W26" s="205"/>
      <c r="X26" s="220">
        <f>IF(E26="△",1,0)+IF(H26="△",1,0)+IF(K26="△",1,0)+IF(N26="△",1,0)+IF(Q26="△",1,0)+IF(T26="△",1,0)</f>
        <v>0</v>
      </c>
      <c r="Y26" s="220">
        <f>IF(E26="●",1,0)+IF(H26="●",1,0)+IF(K26="●",1,0)+IF(N26="●",1,0)+IF(Q26="●",1,0)+IF(T26="●",1,0)</f>
        <v>3</v>
      </c>
      <c r="Z26" s="220">
        <f>IF(D27=99,0,D27)+IF(G27=99,0,G27)+IF(J27=99,0,J27)+IF(M27=99,0,M27)+IF(P27=99,0,P27)+IF(S27=99,0,S27)</f>
        <v>11</v>
      </c>
      <c r="AA26" s="220">
        <f>IF(F27=99,0,F27)+IF(I27=99,0,I27)+IF(L27=99,0,L27)+IF(O27=99,0,O27)+IF(R27=99,0,R27)+IF(U27=99,0,U27)</f>
        <v>17</v>
      </c>
      <c r="AB26" s="220">
        <f>Z26-AA26</f>
        <v>-6</v>
      </c>
      <c r="AC26" s="232" t="e">
        <f>RANK(V26,V26:V47)</f>
        <v>#N/A</v>
      </c>
      <c r="AD26" s="192"/>
    </row>
    <row r="27" spans="1:30" ht="15" customHeight="1">
      <c r="A27" s="203"/>
      <c r="B27" s="204"/>
      <c r="C27" s="226"/>
      <c r="D27" s="132">
        <f>'結果入力'!I19</f>
        <v>0</v>
      </c>
      <c r="E27" s="40" t="s">
        <v>20</v>
      </c>
      <c r="F27" s="124">
        <f>'結果入力'!G19</f>
        <v>3</v>
      </c>
      <c r="G27" s="123">
        <f>'結果入力'!G28</f>
        <v>4</v>
      </c>
      <c r="H27" s="40" t="s">
        <v>20</v>
      </c>
      <c r="I27" s="124">
        <f>'結果入力'!I28</f>
        <v>3</v>
      </c>
      <c r="J27" s="123">
        <f>'結果入力'!G30</f>
        <v>3</v>
      </c>
      <c r="K27" s="40" t="s">
        <v>20</v>
      </c>
      <c r="L27" s="124">
        <f>'結果入力'!I30</f>
        <v>7</v>
      </c>
      <c r="M27" s="123">
        <f>'結果入力'!G22</f>
        <v>3</v>
      </c>
      <c r="N27" s="40" t="s">
        <v>20</v>
      </c>
      <c r="O27" s="125">
        <f>'結果入力'!I22</f>
        <v>2</v>
      </c>
      <c r="P27" s="213"/>
      <c r="Q27" s="214"/>
      <c r="R27" s="215"/>
      <c r="S27" s="123">
        <f>'結果入力'!I26</f>
        <v>1</v>
      </c>
      <c r="T27" s="40" t="s">
        <v>20</v>
      </c>
      <c r="U27" s="126">
        <f>'結果入力'!G26</f>
        <v>2</v>
      </c>
      <c r="V27" s="250"/>
      <c r="W27" s="206"/>
      <c r="X27" s="221"/>
      <c r="Y27" s="221"/>
      <c r="Z27" s="221"/>
      <c r="AA27" s="221"/>
      <c r="AB27" s="221"/>
      <c r="AC27" s="233"/>
      <c r="AD27" s="192"/>
    </row>
    <row r="28" spans="1:30" ht="15" customHeight="1">
      <c r="A28" s="200" t="s">
        <v>71</v>
      </c>
      <c r="B28" s="201"/>
      <c r="C28" s="225"/>
      <c r="D28" s="133"/>
      <c r="E28" s="108" t="str">
        <f>IF(D29=99,"　",IF(D29&gt;F29,"○",IF(D29=F29,"△","●")))</f>
        <v>●</v>
      </c>
      <c r="F28" s="134"/>
      <c r="G28" s="135"/>
      <c r="H28" s="108" t="str">
        <f>IF(G29=99,"　",IF(G29&gt;I29,"○",IF(G29=I29,"△","●")))</f>
        <v>△</v>
      </c>
      <c r="I28" s="134"/>
      <c r="J28" s="135"/>
      <c r="K28" s="108" t="str">
        <f>IF(J29=99,"　",IF(J29&gt;L29,"○",IF(J29=L29,"△","●")))</f>
        <v>●</v>
      </c>
      <c r="L28" s="134"/>
      <c r="M28" s="136"/>
      <c r="N28" s="108" t="str">
        <f>IF(M29=99,"　",IF(M29&gt;O29,"○",IF(M29=O29,"△","●")))</f>
        <v>●</v>
      </c>
      <c r="O28" s="137"/>
      <c r="P28" s="136"/>
      <c r="Q28" s="108" t="str">
        <f>IF(P29=99,"　",IF(P29&gt;R29,"○",IF(P29=R29,"△","●")))</f>
        <v>○</v>
      </c>
      <c r="R28" s="137"/>
      <c r="S28" s="207"/>
      <c r="T28" s="208"/>
      <c r="U28" s="262"/>
      <c r="V28" s="260">
        <f>W28*3+X28*1</f>
        <v>7</v>
      </c>
      <c r="W28" s="270">
        <f>IF(H30="○",1,0)+IF(H28="○",1,0)+IF(K28="○",1,0)+IF(N28="○",1,0)+IF(Q28="○",1,0)+IF(E28="○",1,0)+IF(K30="○",1,0)+IF(N30="○",1,0)+IF(Q30="○",1,0)+IF(E30="○",1,0)</f>
        <v>2</v>
      </c>
      <c r="X28" s="258">
        <f>IF(H30="△",1,0)+IF(H28="△",1,0)+IF(K28="△",1,0)+IF(N28="△",1,0)+IF(Q28="△",1,0)+IF(E28="△",1,0)+IF(K30="△",1,0)+IF(N30="△",1,0)+IF(Q30="△",1,0)+IF(E30="△",1,0)</f>
        <v>1</v>
      </c>
      <c r="Y28" s="258">
        <f>IF(H30="●",1,0)+IF(H28="●",1,0)+IF(K28="●",1,0)+IF(N28="●",1,0)+IF(Q28="●",1,0)+IF(E28="●",1,0)+IF(K30="●",1,0)+IF(N30="●",1,0)+IF(Q30="●",1,0)+IF(E30="●",1,0)</f>
        <v>7</v>
      </c>
      <c r="Z28" s="258">
        <f>IF(G31=99,0,G31)+IF(G29=99,0,G29)+IF(J29=99,0,J29)+IF(M29=99,0,M29)+IF(P29=99,0,P29)+IF(D29=99,0,D29)+IF(J31=99,0,J31)+IF(M31=99,0,M31)+IF(P31=99,0,P31)+IF(D31=99,0,D31)</f>
        <v>15</v>
      </c>
      <c r="AA28" s="258">
        <f>IF(I31=99,0,I31)+IF(I29=99,0,I29)+IF(L29=99,0,L29)+IF(O29=99,0,O29)+IF(R29=99,0,R29)+IF(F29=99,0,F29)+IF(L31=99,0,L31)+IF(O31=99,0,O31)+IF(R31=99,0,R31)+IF(F31=99,0,F31)</f>
        <v>38</v>
      </c>
      <c r="AB28" s="258">
        <f>Z28-AA28</f>
        <v>-23</v>
      </c>
      <c r="AC28" s="232">
        <f>RANK(AD28,AD8:AD31)</f>
        <v>6</v>
      </c>
      <c r="AD28" s="192">
        <f>V28+AB28/100+Z28/1000</f>
        <v>6.784999999999999</v>
      </c>
    </row>
    <row r="29" spans="1:30" ht="15" customHeight="1">
      <c r="A29" s="202"/>
      <c r="B29" s="201"/>
      <c r="C29" s="225"/>
      <c r="D29" s="131">
        <f>'結果入力'!I13</f>
        <v>0</v>
      </c>
      <c r="E29" s="38" t="s">
        <v>20</v>
      </c>
      <c r="F29" s="116">
        <f>'結果入力'!G13</f>
        <v>4</v>
      </c>
      <c r="G29" s="115">
        <f>'結果入力'!G8</f>
        <v>2</v>
      </c>
      <c r="H29" s="38" t="s">
        <v>20</v>
      </c>
      <c r="I29" s="116">
        <f>'結果入力'!I8</f>
        <v>2</v>
      </c>
      <c r="J29" s="115">
        <f>'結果入力'!G5</f>
        <v>2</v>
      </c>
      <c r="K29" s="38" t="s">
        <v>20</v>
      </c>
      <c r="L29" s="116">
        <f>'結果入力'!I5</f>
        <v>5</v>
      </c>
      <c r="M29" s="115">
        <f>'結果入力'!I16</f>
        <v>0</v>
      </c>
      <c r="N29" s="38" t="s">
        <v>20</v>
      </c>
      <c r="O29" s="116">
        <f>'結果入力'!G16</f>
        <v>6</v>
      </c>
      <c r="P29" s="115">
        <f>'結果入力'!I10</f>
        <v>1</v>
      </c>
      <c r="Q29" s="38" t="s">
        <v>20</v>
      </c>
      <c r="R29" s="116">
        <f>'結果入力'!G10</f>
        <v>0</v>
      </c>
      <c r="S29" s="210"/>
      <c r="T29" s="211"/>
      <c r="U29" s="263"/>
      <c r="V29" s="249"/>
      <c r="W29" s="205"/>
      <c r="X29" s="220"/>
      <c r="Y29" s="220"/>
      <c r="Z29" s="220"/>
      <c r="AA29" s="220"/>
      <c r="AB29" s="220"/>
      <c r="AC29" s="232"/>
      <c r="AD29" s="192"/>
    </row>
    <row r="30" spans="1:30" ht="15" customHeight="1">
      <c r="A30" s="202"/>
      <c r="B30" s="201"/>
      <c r="C30" s="225"/>
      <c r="D30" s="127"/>
      <c r="E30" s="38" t="str">
        <f>IF(D31=99,"　",IF(D31&gt;F31,"○",IF(D31=F31,"△","●")))</f>
        <v>●</v>
      </c>
      <c r="F30" s="120"/>
      <c r="G30" s="119"/>
      <c r="H30" s="38" t="str">
        <f>IF(G31=99,"　",IF(G31&gt;I31,"○",IF(G31=I31,"△","●")))</f>
        <v>●</v>
      </c>
      <c r="I30" s="120"/>
      <c r="J30" s="119"/>
      <c r="K30" s="38" t="str">
        <f>IF(J31=99,"　",IF(J31&gt;L31,"○",IF(J31=L31,"△","●")))</f>
        <v>●</v>
      </c>
      <c r="L30" s="120"/>
      <c r="M30" s="121"/>
      <c r="N30" s="38" t="str">
        <f>IF(M31=99,"　",IF(M31&gt;O31,"○",IF(M31=O31,"△","●")))</f>
        <v>●</v>
      </c>
      <c r="O30" s="113"/>
      <c r="P30" s="121"/>
      <c r="Q30" s="38" t="str">
        <f>IF(P31=99,"　",IF(P31&gt;R31,"○",IF(P31=R31,"△","●")))</f>
        <v>○</v>
      </c>
      <c r="R30" s="113"/>
      <c r="S30" s="210"/>
      <c r="T30" s="211"/>
      <c r="U30" s="263"/>
      <c r="V30" s="249"/>
      <c r="W30" s="205"/>
      <c r="X30" s="220">
        <f>IF(E30="△",1,0)+IF(H30="△",1,0)+IF(K30="△",1,0)+IF(N30="△",1,0)+IF(Q30="△",1,0)+IF(T30="△",1,0)</f>
        <v>0</v>
      </c>
      <c r="Y30" s="220">
        <f>IF(E30="●",1,0)+IF(H30="●",1,0)+IF(K30="●",1,0)+IF(N30="●",1,0)+IF(Q30="●",1,0)+IF(T30="●",1,0)</f>
        <v>4</v>
      </c>
      <c r="Z30" s="220">
        <f>IF(D31=99,0,D31)+IF(G31=99,0,G31)+IF(J31=99,0,J31)+IF(M31=99,0,M31)+IF(P31=99,0,P31)+IF(S31=99,0,S31)</f>
        <v>10</v>
      </c>
      <c r="AA30" s="220">
        <f>IF(F31=99,0,F31)+IF(I31=99,0,I31)+IF(L31=99,0,L31)+IF(O31=99,0,O31)+IF(R31=99,0,R31)+IF(U31=99,0,U31)</f>
        <v>21</v>
      </c>
      <c r="AB30" s="220">
        <f>Z30-AA30</f>
        <v>-11</v>
      </c>
      <c r="AC30" s="232" t="e">
        <f>RANK(V30,V30:V51)</f>
        <v>#N/A</v>
      </c>
      <c r="AD30" s="192"/>
    </row>
    <row r="31" spans="1:30" ht="15" customHeight="1" thickBot="1">
      <c r="A31" s="267"/>
      <c r="B31" s="268"/>
      <c r="C31" s="269"/>
      <c r="D31" s="138">
        <f>'結果入力'!G29</f>
        <v>0</v>
      </c>
      <c r="E31" s="39" t="s">
        <v>20</v>
      </c>
      <c r="F31" s="139">
        <f>'結果入力'!I29</f>
        <v>3</v>
      </c>
      <c r="G31" s="140">
        <f>'結果入力'!I23</f>
        <v>1</v>
      </c>
      <c r="H31" s="39" t="s">
        <v>20</v>
      </c>
      <c r="I31" s="139">
        <f>'結果入力'!G23</f>
        <v>7</v>
      </c>
      <c r="J31" s="140">
        <f>'結果入力'!I18</f>
        <v>4</v>
      </c>
      <c r="K31" s="39" t="s">
        <v>20</v>
      </c>
      <c r="L31" s="139">
        <f>'結果入力'!G18</f>
        <v>6</v>
      </c>
      <c r="M31" s="140">
        <f>'結果入力'!G32</f>
        <v>3</v>
      </c>
      <c r="N31" s="39" t="s">
        <v>20</v>
      </c>
      <c r="O31" s="141">
        <f>'結果入力'!I32</f>
        <v>4</v>
      </c>
      <c r="P31" s="140">
        <f>'結果入力'!G26</f>
        <v>2</v>
      </c>
      <c r="Q31" s="39" t="s">
        <v>20</v>
      </c>
      <c r="R31" s="141">
        <f>'結果入力'!I26</f>
        <v>1</v>
      </c>
      <c r="S31" s="264"/>
      <c r="T31" s="265"/>
      <c r="U31" s="266"/>
      <c r="V31" s="261"/>
      <c r="W31" s="271"/>
      <c r="X31" s="259"/>
      <c r="Y31" s="259"/>
      <c r="Z31" s="259"/>
      <c r="AA31" s="259"/>
      <c r="AB31" s="259"/>
      <c r="AC31" s="257"/>
      <c r="AD31" s="19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</sheetData>
  <sheetProtection/>
  <mergeCells count="86">
    <mergeCell ref="Y28:Y31"/>
    <mergeCell ref="Z28:Z31"/>
    <mergeCell ref="Y16:Y19"/>
    <mergeCell ref="Z16:Z19"/>
    <mergeCell ref="W28:W31"/>
    <mergeCell ref="Y20:Y23"/>
    <mergeCell ref="X24:X27"/>
    <mergeCell ref="X28:X31"/>
    <mergeCell ref="X20:X23"/>
    <mergeCell ref="W24:W27"/>
    <mergeCell ref="A16:C19"/>
    <mergeCell ref="M20:O23"/>
    <mergeCell ref="P24:R27"/>
    <mergeCell ref="V16:V19"/>
    <mergeCell ref="V28:V31"/>
    <mergeCell ref="S28:U31"/>
    <mergeCell ref="V20:V23"/>
    <mergeCell ref="A28:C31"/>
    <mergeCell ref="A24:C27"/>
    <mergeCell ref="V24:V27"/>
    <mergeCell ref="AC28:AC31"/>
    <mergeCell ref="AA24:AA27"/>
    <mergeCell ref="AC20:AC23"/>
    <mergeCell ref="AB16:AB19"/>
    <mergeCell ref="AC16:AC19"/>
    <mergeCell ref="AB20:AB23"/>
    <mergeCell ref="AA28:AA31"/>
    <mergeCell ref="AB28:AB31"/>
    <mergeCell ref="AC24:AC27"/>
    <mergeCell ref="AB24:AB27"/>
    <mergeCell ref="AB12:AB15"/>
    <mergeCell ref="AC12:AC15"/>
    <mergeCell ref="X12:X15"/>
    <mergeCell ref="Y24:Y27"/>
    <mergeCell ref="Z24:Z27"/>
    <mergeCell ref="X16:X19"/>
    <mergeCell ref="Z12:Z15"/>
    <mergeCell ref="AA20:AA23"/>
    <mergeCell ref="Z20:Z23"/>
    <mergeCell ref="A8:C11"/>
    <mergeCell ref="V12:V15"/>
    <mergeCell ref="Y12:Y15"/>
    <mergeCell ref="D8:F11"/>
    <mergeCell ref="G12:I15"/>
    <mergeCell ref="V8:V11"/>
    <mergeCell ref="W8:W11"/>
    <mergeCell ref="A1:AC1"/>
    <mergeCell ref="Y6:Y7"/>
    <mergeCell ref="Z6:Z7"/>
    <mergeCell ref="Y8:Y11"/>
    <mergeCell ref="Z8:Z11"/>
    <mergeCell ref="AB6:AB7"/>
    <mergeCell ref="D6:F7"/>
    <mergeCell ref="S6:U7"/>
    <mergeCell ref="AC6:AC7"/>
    <mergeCell ref="Z5:AB5"/>
    <mergeCell ref="W20:W23"/>
    <mergeCell ref="AC8:AC11"/>
    <mergeCell ref="V6:V7"/>
    <mergeCell ref="W6:W7"/>
    <mergeCell ref="X6:X7"/>
    <mergeCell ref="AA6:AA7"/>
    <mergeCell ref="X8:X11"/>
    <mergeCell ref="AA8:AA11"/>
    <mergeCell ref="AB8:AB11"/>
    <mergeCell ref="AA12:AA15"/>
    <mergeCell ref="M6:O7"/>
    <mergeCell ref="A20:C23"/>
    <mergeCell ref="W12:W15"/>
    <mergeCell ref="J16:L19"/>
    <mergeCell ref="P6:R7"/>
    <mergeCell ref="AA16:AA19"/>
    <mergeCell ref="A12:C15"/>
    <mergeCell ref="J6:L7"/>
    <mergeCell ref="W16:W19"/>
    <mergeCell ref="A6:C7"/>
    <mergeCell ref="B3:Y3"/>
    <mergeCell ref="B4:Z4"/>
    <mergeCell ref="AD28:AD31"/>
    <mergeCell ref="AD6:AD7"/>
    <mergeCell ref="AD8:AD11"/>
    <mergeCell ref="AD12:AD15"/>
    <mergeCell ref="AD16:AD19"/>
    <mergeCell ref="AD20:AD23"/>
    <mergeCell ref="AD24:AD27"/>
    <mergeCell ref="G6:I7"/>
  </mergeCells>
  <conditionalFormatting sqref="D12:F31 G16:I31 J20:L31 P8:R23 M24:O31 M8:O19 P28:R31 J15:L15 J12:J14 G8:J11 K8:L14 S8:U27">
    <cfRule type="cellIs" priority="1" dxfId="3" operator="equal" stopIfTrue="1">
      <formula>99</formula>
    </cfRule>
  </conditionalFormatting>
  <printOptions horizontalCentered="1"/>
  <pageMargins left="0.3937007874015748" right="0.3937007874015748" top="0.2755905511811024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吉田学園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</dc:creator>
  <cp:keywords/>
  <dc:description/>
  <cp:lastModifiedBy>FJ-USER</cp:lastModifiedBy>
  <cp:lastPrinted>2015-05-12T08:22:26Z</cp:lastPrinted>
  <dcterms:created xsi:type="dcterms:W3CDTF">2006-12-08T02:59:44Z</dcterms:created>
  <dcterms:modified xsi:type="dcterms:W3CDTF">2015-09-20T23:02:24Z</dcterms:modified>
  <cp:category/>
  <cp:version/>
  <cp:contentType/>
  <cp:contentStatus/>
</cp:coreProperties>
</file>